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jeyachelvan/Desktop/New Templates/"/>
    </mc:Choice>
  </mc:AlternateContent>
  <xr:revisionPtr revIDLastSave="0" documentId="8_{FE55F577-42D9-024C-82FC-607F9DD523DC}" xr6:coauthVersionLast="47" xr6:coauthVersionMax="47" xr10:uidLastSave="{00000000-0000-0000-0000-000000000000}"/>
  <bookViews>
    <workbookView xWindow="0" yWindow="760" windowWidth="29040" windowHeight="15840" xr2:uid="{A0155BAA-DE29-4097-8F84-F10B339455DF}"/>
  </bookViews>
  <sheets>
    <sheet name="Instructions" sheetId="6" r:id="rId1"/>
    <sheet name="Controls Input" sheetId="7" r:id="rId2"/>
    <sheet name="Revenue Planning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9" l="1"/>
  <c r="B55" i="9"/>
  <c r="B56" i="9"/>
  <c r="B57" i="9"/>
  <c r="B58" i="9"/>
  <c r="B59" i="9"/>
  <c r="B60" i="9"/>
  <c r="B53" i="9"/>
  <c r="B39" i="9"/>
  <c r="B40" i="9"/>
  <c r="B41" i="9"/>
  <c r="B42" i="9"/>
  <c r="B43" i="9"/>
  <c r="B44" i="9"/>
  <c r="B45" i="9"/>
  <c r="B38" i="9"/>
  <c r="B24" i="9"/>
  <c r="B25" i="9"/>
  <c r="B26" i="9"/>
  <c r="B27" i="9"/>
  <c r="B28" i="9"/>
  <c r="B29" i="9"/>
  <c r="B30" i="9"/>
  <c r="B23" i="9"/>
  <c r="B8" i="9"/>
  <c r="B15" i="9"/>
  <c r="B14" i="9"/>
  <c r="B13" i="9"/>
  <c r="B12" i="9"/>
  <c r="B11" i="9"/>
  <c r="B10" i="9"/>
  <c r="B9" i="9"/>
  <c r="B9" i="7"/>
  <c r="B10" i="7"/>
  <c r="B11" i="7"/>
  <c r="B12" i="7"/>
  <c r="B13" i="7"/>
  <c r="B14" i="7"/>
  <c r="B15" i="7"/>
  <c r="B8" i="7"/>
  <c r="F23" i="9"/>
  <c r="G47" i="9"/>
  <c r="D47" i="9"/>
  <c r="O41" i="9"/>
  <c r="M47" i="9"/>
  <c r="O39" i="9"/>
  <c r="O38" i="9"/>
  <c r="I47" i="9"/>
  <c r="J47" i="9"/>
  <c r="K47" i="9"/>
  <c r="E32" i="9"/>
  <c r="D32" i="9"/>
  <c r="C32" i="9"/>
  <c r="F30" i="9"/>
  <c r="F29" i="9"/>
  <c r="F28" i="9"/>
  <c r="F27" i="9"/>
  <c r="F26" i="9"/>
  <c r="F25" i="9"/>
  <c r="F24" i="9"/>
  <c r="B2" i="9"/>
  <c r="O9" i="9"/>
  <c r="P9" i="9"/>
  <c r="Q9" i="9"/>
  <c r="O10" i="9"/>
  <c r="P10" i="9"/>
  <c r="Q10" i="9"/>
  <c r="O11" i="9"/>
  <c r="P11" i="9"/>
  <c r="Q11" i="9"/>
  <c r="O12" i="9"/>
  <c r="P12" i="9"/>
  <c r="Q12" i="9"/>
  <c r="O13" i="9"/>
  <c r="P13" i="9"/>
  <c r="Q13" i="9"/>
  <c r="O14" i="9"/>
  <c r="P14" i="9"/>
  <c r="Q14" i="9"/>
  <c r="O15" i="9"/>
  <c r="P15" i="9"/>
  <c r="Q15" i="9"/>
  <c r="P8" i="9"/>
  <c r="Q8" i="9"/>
  <c r="O8" i="9"/>
  <c r="I9" i="9"/>
  <c r="J9" i="9"/>
  <c r="K9" i="9"/>
  <c r="L9" i="9"/>
  <c r="I10" i="9"/>
  <c r="J10" i="9"/>
  <c r="K10" i="9"/>
  <c r="L10" i="9"/>
  <c r="I11" i="9"/>
  <c r="J11" i="9"/>
  <c r="K11" i="9"/>
  <c r="L11" i="9"/>
  <c r="I12" i="9"/>
  <c r="J12" i="9"/>
  <c r="K12" i="9"/>
  <c r="L12" i="9"/>
  <c r="I13" i="9"/>
  <c r="J13" i="9"/>
  <c r="K13" i="9"/>
  <c r="L13" i="9"/>
  <c r="I14" i="9"/>
  <c r="J14" i="9"/>
  <c r="K14" i="9"/>
  <c r="L14" i="9"/>
  <c r="I15" i="9"/>
  <c r="J15" i="9"/>
  <c r="K15" i="9"/>
  <c r="L15" i="9"/>
  <c r="J8" i="9"/>
  <c r="K8" i="9"/>
  <c r="L8" i="9"/>
  <c r="I8" i="9"/>
  <c r="C9" i="9"/>
  <c r="D9" i="9"/>
  <c r="E9" i="9"/>
  <c r="F9" i="9"/>
  <c r="C10" i="9"/>
  <c r="D10" i="9"/>
  <c r="E10" i="9"/>
  <c r="F10" i="9"/>
  <c r="C11" i="9"/>
  <c r="D11" i="9"/>
  <c r="E11" i="9"/>
  <c r="F11" i="9"/>
  <c r="C12" i="9"/>
  <c r="D12" i="9"/>
  <c r="E12" i="9"/>
  <c r="F12" i="9"/>
  <c r="C13" i="9"/>
  <c r="D13" i="9"/>
  <c r="E13" i="9"/>
  <c r="F13" i="9"/>
  <c r="C14" i="9"/>
  <c r="D14" i="9"/>
  <c r="E14" i="9"/>
  <c r="F14" i="9"/>
  <c r="C15" i="9"/>
  <c r="D15" i="9"/>
  <c r="E15" i="9"/>
  <c r="F15" i="9"/>
  <c r="D8" i="9"/>
  <c r="E8" i="9"/>
  <c r="F8" i="9"/>
  <c r="C8" i="9"/>
  <c r="H8" i="7"/>
  <c r="G9" i="9" l="1"/>
  <c r="N56" i="9"/>
  <c r="D53" i="9"/>
  <c r="N60" i="9"/>
  <c r="H60" i="9"/>
  <c r="H57" i="9"/>
  <c r="J60" i="9"/>
  <c r="F57" i="9"/>
  <c r="N59" i="9"/>
  <c r="L59" i="9"/>
  <c r="L55" i="9"/>
  <c r="L56" i="9"/>
  <c r="H55" i="9"/>
  <c r="F59" i="9"/>
  <c r="I58" i="9"/>
  <c r="G60" i="9"/>
  <c r="G59" i="9"/>
  <c r="G56" i="9"/>
  <c r="G55" i="9"/>
  <c r="F55" i="9"/>
  <c r="E60" i="9"/>
  <c r="E57" i="9"/>
  <c r="E56" i="9"/>
  <c r="D60" i="9"/>
  <c r="D59" i="9"/>
  <c r="D56" i="9"/>
  <c r="D55" i="9"/>
  <c r="C59" i="9"/>
  <c r="C57" i="9"/>
  <c r="C55" i="9"/>
  <c r="M60" i="9"/>
  <c r="M57" i="9"/>
  <c r="M56" i="9"/>
  <c r="K60" i="9"/>
  <c r="K59" i="9"/>
  <c r="K56" i="9"/>
  <c r="K55" i="9"/>
  <c r="J55" i="9"/>
  <c r="I60" i="9"/>
  <c r="I57" i="9"/>
  <c r="I56" i="9"/>
  <c r="M13" i="9"/>
  <c r="H47" i="9"/>
  <c r="F47" i="9"/>
  <c r="C47" i="9"/>
  <c r="N47" i="9"/>
  <c r="O40" i="9"/>
  <c r="L17" i="9"/>
  <c r="G10" i="9"/>
  <c r="G15" i="9"/>
  <c r="J17" i="9"/>
  <c r="G12" i="9"/>
  <c r="Q17" i="9"/>
  <c r="M11" i="9"/>
  <c r="H56" i="9" s="1"/>
  <c r="P17" i="9"/>
  <c r="G13" i="9"/>
  <c r="M10" i="9"/>
  <c r="I55" i="9" s="1"/>
  <c r="G11" i="9"/>
  <c r="F32" i="9"/>
  <c r="M12" i="9"/>
  <c r="L57" i="9" s="1"/>
  <c r="M9" i="9"/>
  <c r="O17" i="9"/>
  <c r="M15" i="9"/>
  <c r="L60" i="9" s="1"/>
  <c r="K17" i="9"/>
  <c r="I17" i="9"/>
  <c r="M14" i="9"/>
  <c r="H59" i="9" s="1"/>
  <c r="G14" i="9"/>
  <c r="F17" i="9"/>
  <c r="E17" i="9"/>
  <c r="D17" i="9"/>
  <c r="G8" i="9"/>
  <c r="C17" i="9"/>
  <c r="M8" i="9"/>
  <c r="C53" i="9" s="1"/>
  <c r="I59" i="9" l="1"/>
  <c r="K57" i="9"/>
  <c r="M59" i="9"/>
  <c r="C60" i="9"/>
  <c r="E55" i="9"/>
  <c r="F56" i="9"/>
  <c r="E53" i="9"/>
  <c r="G53" i="9"/>
  <c r="N55" i="9"/>
  <c r="K53" i="9"/>
  <c r="N53" i="9"/>
  <c r="J57" i="9"/>
  <c r="I53" i="9"/>
  <c r="J56" i="9"/>
  <c r="M55" i="9"/>
  <c r="C56" i="9"/>
  <c r="O56" i="9" s="1"/>
  <c r="D57" i="9"/>
  <c r="E59" i="9"/>
  <c r="G57" i="9"/>
  <c r="J59" i="9"/>
  <c r="O59" i="9" s="1"/>
  <c r="M53" i="9"/>
  <c r="N57" i="9"/>
  <c r="F53" i="9"/>
  <c r="H53" i="9"/>
  <c r="L53" i="9"/>
  <c r="F60" i="9"/>
  <c r="O60" i="9" s="1"/>
  <c r="J53" i="9"/>
  <c r="C58" i="9"/>
  <c r="D58" i="9"/>
  <c r="E58" i="9"/>
  <c r="F58" i="9"/>
  <c r="G58" i="9"/>
  <c r="H58" i="9"/>
  <c r="J58" i="9"/>
  <c r="K58" i="9"/>
  <c r="L58" i="9"/>
  <c r="M58" i="9"/>
  <c r="N58" i="9"/>
  <c r="C54" i="9"/>
  <c r="D54" i="9"/>
  <c r="E54" i="9"/>
  <c r="F54" i="9"/>
  <c r="G54" i="9"/>
  <c r="H54" i="9"/>
  <c r="I54" i="9"/>
  <c r="J54" i="9"/>
  <c r="K54" i="9"/>
  <c r="L54" i="9"/>
  <c r="M54" i="9"/>
  <c r="N54" i="9"/>
  <c r="O42" i="9"/>
  <c r="M17" i="9"/>
  <c r="G17" i="9"/>
  <c r="O57" i="9" l="1"/>
  <c r="O53" i="9"/>
  <c r="O55" i="9"/>
  <c r="O58" i="9"/>
  <c r="O54" i="9"/>
  <c r="L47" i="9"/>
  <c r="O43" i="9"/>
  <c r="O44" i="9"/>
  <c r="O62" i="9" l="1"/>
  <c r="O45" i="9" l="1"/>
  <c r="O47" i="9" s="1"/>
  <c r="E47" i="9"/>
  <c r="R17" i="7" l="1"/>
  <c r="Q17" i="7"/>
  <c r="P17" i="7"/>
  <c r="M17" i="7"/>
  <c r="L17" i="7"/>
  <c r="K17" i="7"/>
  <c r="J17" i="7"/>
  <c r="G17" i="7"/>
  <c r="F17" i="7"/>
  <c r="E17" i="7"/>
  <c r="D17" i="7"/>
  <c r="N15" i="7"/>
  <c r="H15" i="7"/>
  <c r="N14" i="7"/>
  <c r="H14" i="7"/>
  <c r="N13" i="7"/>
  <c r="H13" i="7"/>
  <c r="N12" i="7"/>
  <c r="H12" i="7"/>
  <c r="N11" i="7"/>
  <c r="H11" i="7"/>
  <c r="N10" i="7"/>
  <c r="H10" i="7"/>
  <c r="N9" i="7"/>
  <c r="H9" i="7"/>
  <c r="N8" i="7"/>
  <c r="H17" i="7" l="1"/>
  <c r="N17" i="7"/>
  <c r="N62" i="9" l="1"/>
  <c r="L62" i="9"/>
  <c r="D62" i="9"/>
  <c r="M62" i="9"/>
  <c r="J62" i="9"/>
  <c r="C62" i="9"/>
  <c r="E62" i="9"/>
  <c r="I62" i="9"/>
  <c r="K62" i="9"/>
  <c r="G62" i="9"/>
  <c r="H62" i="9"/>
  <c r="F62" i="9"/>
</calcChain>
</file>

<file path=xl/sharedStrings.xml><?xml version="1.0" encoding="utf-8"?>
<sst xmlns="http://schemas.openxmlformats.org/spreadsheetml/2006/main" count="122" uniqueCount="76">
  <si>
    <t>Instructions</t>
  </si>
  <si>
    <t>Using Vena Excel Templates in 'Basic' Excel</t>
  </si>
  <si>
    <t>Apply your own colors &amp; branding</t>
  </si>
  <si>
    <t>Go to 'Page Layout', then 'Themes' to select from other color formats and fonts.</t>
  </si>
  <si>
    <t>Go to 'Home', then 'Cell styles' to reformat the appearance and colors of different included cell types.</t>
  </si>
  <si>
    <t>Combine with other Entities / Departments / Cost Centers / Profit Centers</t>
  </si>
  <si>
    <t>Aggregate sheets together using excel logic</t>
  </si>
  <si>
    <t>Contact a Vena rep to learn more about automatically aggregating your labour expenses</t>
  </si>
  <si>
    <t>Assumptions</t>
  </si>
  <si>
    <t>Years of Service</t>
  </si>
  <si>
    <t>Number of Visits per YoS Laborer</t>
  </si>
  <si>
    <t>Rate ($)</t>
  </si>
  <si>
    <t>Labor Type</t>
  </si>
  <si>
    <t>0-5</t>
  </si>
  <si>
    <t>5-10</t>
  </si>
  <si>
    <t>10-15</t>
  </si>
  <si>
    <t>15+</t>
  </si>
  <si>
    <t>FTE</t>
  </si>
  <si>
    <t>Total</t>
  </si>
  <si>
    <t>Private</t>
  </si>
  <si>
    <t>Dentist</t>
  </si>
  <si>
    <t>Orthodontist</t>
  </si>
  <si>
    <t>Family Medicine</t>
  </si>
  <si>
    <t>Internal Medicine</t>
  </si>
  <si>
    <t>Nutrition</t>
  </si>
  <si>
    <t>Pediatrics</t>
  </si>
  <si>
    <t>Optometry</t>
  </si>
  <si>
    <t>Behavioral Health</t>
  </si>
  <si>
    <t>Locations</t>
  </si>
  <si>
    <t>Years</t>
  </si>
  <si>
    <t>Location A</t>
  </si>
  <si>
    <t>Location B</t>
  </si>
  <si>
    <t>Location C</t>
  </si>
  <si>
    <t>Location D</t>
  </si>
  <si>
    <t>Location E</t>
  </si>
  <si>
    <t>Location F</t>
  </si>
  <si>
    <t>Controls Input</t>
  </si>
  <si>
    <t>Public</t>
  </si>
  <si>
    <t>Other</t>
  </si>
  <si>
    <t>Controls by Sector</t>
  </si>
  <si>
    <t>Pricing Inputs</t>
  </si>
  <si>
    <t>Payor Mix</t>
  </si>
  <si>
    <t>Revenue</t>
  </si>
  <si>
    <t>Revenue by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</si>
  <si>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</si>
  <si>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</si>
  <si>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</si>
  <si>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</si>
  <si>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</si>
  <si>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</si>
  <si>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</si>
  <si>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</si>
  <si>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</si>
  <si>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</si>
  <si>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</si>
  <si>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</si>
  <si>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Expected Monthly Revenue Seasonality</t>
  </si>
  <si>
    <t>Average</t>
  </si>
  <si>
    <t>Revenue Planning</t>
  </si>
  <si>
    <t>Revenue Seasonality</t>
  </si>
  <si>
    <t>Set-Up</t>
  </si>
  <si>
    <t>Put all of the locations, years, and labor types that you want to plan for in the assumptions below.</t>
  </si>
  <si>
    <t>This will automatically feed the controls input tab with options to select each location and year, as well as populate the labor types in the input areas.</t>
  </si>
  <si>
    <t>Select the year and location that you want to revenue plan for, and input your actual or plan data for each section.</t>
  </si>
  <si>
    <t>Contact a Vena rep to learn how any selection of year or location specific data can automatically save &amp; populate with Vena</t>
  </si>
  <si>
    <t>You can then input appropriate data for the pricing distribution and revenue seasonality sections.</t>
  </si>
  <si>
    <t>The revenue by month and by labor type will then automatically be calculated below.</t>
  </si>
  <si>
    <t>The graph allows you to more easily visualize this revenue data to analyze trends.</t>
  </si>
  <si>
    <t>Location G</t>
  </si>
  <si>
    <t>Location H</t>
  </si>
  <si>
    <t>Medical Revenue Planning</t>
  </si>
  <si>
    <t>Total FTE</t>
  </si>
  <si>
    <t>Total Visits</t>
  </si>
  <si>
    <t>Labor Controls</t>
  </si>
  <si>
    <t>You will notice that the data from the controls input tab automatically populates in the revenue planning tab.</t>
  </si>
  <si>
    <t>FTEs by Years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</si>
</sst>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(* #,##0_);_(* \(#,##0\);_(* &quot;-&quot;_);_(@_)"/>
    <numFmt numFmtId="164" formatCode="&quot;$&quot;#,###;\(&quot;$&quot;#,###\)\ "/>
    <numFmt numFmtId="165" formatCode="&quot;$&quot;#,###,&quot;k&quot;;\(&quot;$&quot;#,###,&quot;k&quot;\)\ "/>
    <numFmt numFmtId="166" formatCode="&quot;$&quot;#,###,,&quot;m&quot;;\(&quot;$&quot;#,###,,&quot;m&quot;\)"/>
    <numFmt numFmtId="167" formatCode="[$-409]\ mmm\ yy;@"/>
    <numFmt numFmtId="168" formatCode="[Color53]\(0\);[Color53]\(0\);&quot;&quot;;[Color53]@"/>
    <numFmt numFmtId="169" formatCode="[$-409]\ mmm\ ;@"/>
    <numFmt numFmtId="170" formatCode="_(* #,##0_);_(* \(#,##0\);_(* &quot;-&quot;_);@\ "/>
    <numFmt numFmtId="171" formatCode="_(* #,##0_);_(* \(#,##0\);_(* &quot;-&quot;_);@"/>
    <numFmt numFmtId="172" formatCode="\ #&quot;▾&quot;;\ \-#&quot;▾&quot;;\ &quot;▾&quot;;@&quot;▾&quot;"/>
    <numFmt numFmtId="173" formatCode="[Color53]&quot;▴&quot;&quot;$&quot;#,###,&quot;k&quot;;[Color10]&quot;▾&quot;&quot;$&quot;#,###,&quot;k&quot;;\ &quot;-&quot;\ ;@"/>
    <numFmt numFmtId="174" formatCode="[Color10]&quot;▴&quot;&quot;$&quot;#,###,&quot;k&quot;;[Color53]&quot;▾&quot;&quot;$&quot;#,###,&quot;k&quot;;\ &quot;-&quot;\ ;@"/>
    <numFmt numFmtId="175" formatCode="&quot;Total Rows:&quot;\ #;&quot;Total Rows:&quot;\ \-#;&quot;&quot;;@"/>
    <numFmt numFmtId="176" formatCode="\ &quot;Active&quot;\ 0;&quot;&quot;;\ &quot;None&quot;;@"/>
    <numFmt numFmtId="177" formatCode="_(* #,##0.0%_);_(* \(#,##0.0%\);_(* &quot;-&quot;_);@"/>
    <numFmt numFmtId="178" formatCode="[$-409]mmm/d/yyyy;"/>
    <numFmt numFmtId="179" formatCode="\ 0\ &quot;Days&quot;;[Color53]\ \-0\ &quot;Days&quot;;[Color53]\ &quot;Immediate&quot;;@"/>
    <numFmt numFmtId="180" formatCode="\ #&quot;▾&quot;;\ \-#&quot;▾&quot;;&quot;▾&quot;;@&quot;▾&quot;"/>
    <numFmt numFmtId="181" formatCode="[Color53]\✗;#;[Color15]\✓;@"/>
    <numFmt numFmtId="182" formatCode="_(* #,##0_);_(* \(#,##0\);_(* &quot;-&quot;_);\ &quot;•&quot;\ @"/>
    <numFmt numFmtId="183" formatCode="[Color53]&quot;▴&quot;#,###;[Color10]&quot;▾&quot;#,###;&quot;&quot;;@"/>
    <numFmt numFmtId="184" formatCode="[Color10]&quot;▴&quot;#,###;[Color53]&quot;▾&quot;#,###;&quot;&quot;;@"/>
    <numFmt numFmtId="185" formatCode="_(* #,##0_);_(* \(#,##0\);_(* &quot;-&quot;_);\ @\ "/>
    <numFmt numFmtId="186" formatCode="_(* #,##0_);_(* \(#,##0\);_(* &quot;-&quot;_);&quot;▸&quot;\ @"/>
    <numFmt numFmtId="187" formatCode="\(0\)\ ;&quot;&quot;\ ;&quot;&quot;\ ;&quot;&quot;\ @"/>
    <numFmt numFmtId="188" formatCode="_(* #,##0.0_);_(* \(#,##0.0\);_(* &quot;-&quot;_);_(@_)"/>
  </numFmts>
  <fonts count="31" x14ac:knownFonts="1">
    <font>
      <sz val="9"/>
      <color theme="1" tint="0.39994506668294322"/>
      <name val="Arial Nova"/>
      <family val="2"/>
      <scheme val="minor"/>
    </font>
    <font>
      <sz val="18"/>
      <color theme="3"/>
      <name val="Franklin Gothic Medium Cond"/>
      <family val="2"/>
      <scheme val="maj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b/>
      <sz val="16"/>
      <color theme="1"/>
      <name val="Arial Nova"/>
      <family val="2"/>
      <scheme val="minor"/>
    </font>
    <font>
      <sz val="9"/>
      <color theme="1" tint="0.39994506668294322"/>
      <name val="Arial Nova"/>
      <family val="2"/>
      <scheme val="minor"/>
    </font>
    <font>
      <sz val="10"/>
      <color theme="0"/>
      <name val="Franklin Gothic Medium Cond"/>
      <family val="2"/>
      <scheme val="major"/>
    </font>
    <font>
      <sz val="11"/>
      <color theme="0"/>
      <name val="Franklin Gothic Medium Cond"/>
      <family val="2"/>
      <scheme val="major"/>
    </font>
    <font>
      <sz val="9"/>
      <color theme="1"/>
      <name val="Arial Nova"/>
      <family val="2"/>
      <scheme val="minor"/>
    </font>
    <font>
      <sz val="9.5"/>
      <color theme="0"/>
      <name val="Franklin Gothic Medium Cond"/>
      <family val="2"/>
      <scheme val="major"/>
    </font>
    <font>
      <b/>
      <sz val="22"/>
      <color theme="0"/>
      <name val="Franklin Gothic Medium Cond"/>
      <family val="2"/>
      <scheme val="major"/>
    </font>
    <font>
      <sz val="14"/>
      <color theme="0"/>
      <name val="Franklin Gothic Medium Cond"/>
      <family val="2"/>
      <scheme val="major"/>
    </font>
    <font>
      <sz val="9"/>
      <color theme="1" tint="0.39994506668294322"/>
      <name val="Arial Nova"/>
      <family val="5"/>
      <scheme val="minor"/>
    </font>
    <font>
      <sz val="10"/>
      <color theme="1" tint="0.39991454817346722"/>
      <name val="Franklin Gothic Medium Cond"/>
      <family val="2"/>
      <scheme val="major"/>
    </font>
    <font>
      <b/>
      <sz val="11"/>
      <color theme="1" tint="0.39994506668294322"/>
      <name val="Arial Nova"/>
      <family val="2"/>
      <scheme val="minor"/>
    </font>
    <font>
      <sz val="15"/>
      <color theme="1"/>
      <name val="Franklin Gothic Medium Cond"/>
      <family val="2"/>
      <scheme val="major"/>
    </font>
    <font>
      <b/>
      <sz val="9"/>
      <color theme="1"/>
      <name val="Arial Nova"/>
      <family val="2"/>
      <scheme val="minor"/>
    </font>
    <font>
      <b/>
      <sz val="9.5"/>
      <color theme="1"/>
      <name val="Arial Nova"/>
      <family val="2"/>
      <scheme val="minor"/>
    </font>
    <font>
      <sz val="9"/>
      <color theme="0"/>
      <name val="Arial Nova"/>
      <family val="2"/>
      <scheme val="minor"/>
    </font>
    <font>
      <b/>
      <sz val="8"/>
      <color theme="1" tint="0.39994506668294322"/>
      <name val="Arial Nova"/>
      <family val="2"/>
      <scheme val="minor"/>
    </font>
    <font>
      <sz val="9"/>
      <color theme="4"/>
      <name val="Arial Nova"/>
      <family val="2"/>
      <scheme val="minor"/>
    </font>
    <font>
      <b/>
      <sz val="9"/>
      <color theme="3"/>
      <name val="Arial Nova"/>
      <family val="2"/>
      <scheme val="minor"/>
    </font>
    <font>
      <sz val="18"/>
      <color theme="4"/>
      <name val="Franklin Gothic Medium Cond"/>
      <family val="2"/>
      <scheme val="major"/>
    </font>
    <font>
      <sz val="14"/>
      <color theme="1"/>
      <name val="Franklin Gothic Medium Cond"/>
      <family val="2"/>
      <scheme val="major"/>
    </font>
    <font>
      <b/>
      <sz val="24"/>
      <color theme="3"/>
      <name val="Franklin Gothic Medium Cond"/>
      <family val="2"/>
      <scheme val="major"/>
    </font>
    <font>
      <b/>
      <sz val="9.5"/>
      <color theme="0"/>
      <name val="Arial Nova"/>
      <family val="2"/>
      <scheme val="minor"/>
    </font>
    <font>
      <sz val="10"/>
      <color theme="1"/>
      <name val="Franklin Gothic Medium Cond"/>
      <family val="2"/>
      <scheme val="major"/>
    </font>
    <font>
      <sz val="11"/>
      <color theme="1" tint="0.39994506668294322"/>
      <name val="Franklin Gothic Medium Cond"/>
      <family val="2"/>
      <scheme val="major"/>
    </font>
    <font>
      <sz val="9"/>
      <color theme="1" tint="0.34998626667073579"/>
      <name val="Arial Nova"/>
      <family val="2"/>
      <scheme val="minor"/>
    </font>
    <font>
      <sz val="8"/>
      <name val="Arial Nov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4659260841701"/>
        <bgColor theme="3"/>
      </patternFill>
    </fill>
    <fill>
      <patternFill patternType="solid">
        <fgColor theme="3"/>
        <bgColor theme="3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4659260841701"/>
        <bgColor indexed="64"/>
      </patternFill>
    </fill>
    <fill>
      <gradientFill degree="90">
        <stop position="0">
          <color theme="0"/>
        </stop>
        <stop position="1">
          <color theme="2" tint="0.80001220740379042"/>
        </stop>
      </gradient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gradientFill degree="90">
        <stop position="0">
          <color theme="0" tint="-5.0965910824915313E-2"/>
        </stop>
        <stop position="1">
          <color theme="2" tint="0.80001220740379042"/>
        </stop>
      </gradientFill>
    </fill>
    <fill>
      <patternFill patternType="solid">
        <fgColor theme="2" tint="0.5999633777886288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E3E3E3"/>
        <bgColor indexed="64"/>
      </patternFill>
    </fill>
    <fill>
      <gradientFill degree="90">
        <stop position="0">
          <color theme="3"/>
        </stop>
        <stop position="1">
          <color theme="3" tint="-0.25098422193060094"/>
        </stop>
      </gradient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3"/>
      </bottom>
      <diagonal/>
    </border>
    <border>
      <left/>
      <right/>
      <top style="medium">
        <color theme="1" tint="0.79998168889431442"/>
      </top>
      <bottom/>
      <diagonal/>
    </border>
    <border>
      <left/>
      <right style="thick">
        <color theme="0" tint="-4.9989318521683403E-2"/>
      </right>
      <top style="medium">
        <color theme="1" tint="0.79998168889431442"/>
      </top>
      <bottom/>
      <diagonal/>
    </border>
    <border>
      <left/>
      <right/>
      <top style="double">
        <color theme="1" tint="0.59996337778862885"/>
      </top>
      <bottom style="medium">
        <color theme="1" tint="0.59996337778862885"/>
      </bottom>
      <diagonal/>
    </border>
    <border>
      <left/>
      <right/>
      <top/>
      <bottom style="thick">
        <color theme="0" tint="-4.9989318521683403E-2"/>
      </bottom>
      <diagonal/>
    </border>
  </borders>
  <cellStyleXfs count="72">
    <xf numFmtId="0" fontId="0" fillId="6" borderId="0">
      <alignment vertical="center"/>
    </xf>
    <xf numFmtId="0" fontId="25" fillId="6" borderId="0">
      <alignment horizontal="left"/>
    </xf>
    <xf numFmtId="41" fontId="19" fillId="18" borderId="7">
      <alignment horizontal="left" vertical="center"/>
    </xf>
    <xf numFmtId="41" fontId="9" fillId="14" borderId="7">
      <alignment horizontal="left" vertical="center"/>
    </xf>
    <xf numFmtId="41" fontId="9" fillId="6" borderId="13">
      <alignment horizontal="left" vertical="center" shrinkToFit="1"/>
    </xf>
    <xf numFmtId="41" fontId="19" fillId="18" borderId="14">
      <alignment horizontal="left" vertical="center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1" fontId="9" fillId="19" borderId="2">
      <alignment horizontal="left" vertical="center" shrinkToFit="1"/>
      <protection locked="0"/>
    </xf>
    <xf numFmtId="41" fontId="9" fillId="5" borderId="2">
      <alignment horizontal="left" vertical="center" shrinkToFit="1"/>
    </xf>
    <xf numFmtId="41" fontId="9" fillId="6" borderId="6">
      <alignment horizontal="left" vertical="center" shrinkToFit="1"/>
    </xf>
    <xf numFmtId="41" fontId="21" fillId="5" borderId="2">
      <alignment horizontal="left" vertical="center" shrinkToFit="1"/>
    </xf>
    <xf numFmtId="168" fontId="6" fillId="14" borderId="7">
      <alignment horizontal="left" vertical="center"/>
    </xf>
    <xf numFmtId="187" fontId="29" fillId="14" borderId="20">
      <alignment horizontal="left" vertical="center"/>
    </xf>
    <xf numFmtId="0" fontId="22" fillId="6" borderId="0">
      <alignment horizontal="left" vertical="center"/>
    </xf>
    <xf numFmtId="0" fontId="9" fillId="6" borderId="8">
      <alignment horizontal="left" vertical="center"/>
    </xf>
    <xf numFmtId="41" fontId="17" fillId="6" borderId="19">
      <alignment horizontal="right" vertical="center" shrinkToFit="1"/>
    </xf>
    <xf numFmtId="164" fontId="5" fillId="5" borderId="2" applyFill="0" applyBorder="0" applyProtection="0">
      <alignment horizontal="right" vertical="center" shrinkToFit="1"/>
    </xf>
    <xf numFmtId="165" fontId="5" fillId="5" borderId="2" applyFill="0" applyBorder="0" applyProtection="0">
      <alignment horizontal="right" vertical="center" shrinkToFit="1"/>
    </xf>
    <xf numFmtId="166" fontId="5" fillId="5" borderId="2" applyFill="0" applyBorder="0" applyProtection="0">
      <alignment horizontal="right" vertical="center" shrinkToFit="1"/>
    </xf>
    <xf numFmtId="0" fontId="6" fillId="6" borderId="3">
      <alignment horizontal="left" vertical="center"/>
    </xf>
    <xf numFmtId="0" fontId="6" fillId="7" borderId="3">
      <alignment horizontal="left" vertical="center"/>
    </xf>
    <xf numFmtId="0" fontId="6" fillId="8" borderId="3">
      <alignment horizontal="left" vertical="center"/>
    </xf>
    <xf numFmtId="0" fontId="7" fillId="9" borderId="4">
      <alignment horizontal="left" vertical="center"/>
    </xf>
    <xf numFmtId="0" fontId="8" fillId="10" borderId="5">
      <alignment horizontal="left" vertical="center" shrinkToFit="1"/>
    </xf>
    <xf numFmtId="0" fontId="8" fillId="11" borderId="0">
      <alignment horizontal="left" vertical="center" shrinkToFit="1"/>
    </xf>
    <xf numFmtId="167" fontId="8" fillId="12" borderId="0">
      <alignment horizontal="right" vertical="center" shrinkToFit="1"/>
    </xf>
    <xf numFmtId="0" fontId="7" fillId="13" borderId="0">
      <alignment horizontal="right" vertical="center"/>
    </xf>
    <xf numFmtId="0" fontId="8" fillId="12" borderId="0">
      <alignment horizontal="left" vertical="center"/>
    </xf>
    <xf numFmtId="169" fontId="10" fillId="15" borderId="5">
      <alignment horizontal="right" vertical="center" shrinkToFit="1"/>
    </xf>
    <xf numFmtId="0" fontId="11" fillId="12" borderId="0">
      <alignment horizontal="left" vertical="center"/>
    </xf>
    <xf numFmtId="0" fontId="12" fillId="12" borderId="0">
      <alignment horizontal="left" vertical="center"/>
    </xf>
    <xf numFmtId="170" fontId="13" fillId="5" borderId="0">
      <alignment horizontal="left" vertical="center"/>
    </xf>
    <xf numFmtId="170" fontId="6" fillId="5" borderId="2">
      <alignment horizontal="left" vertical="center" shrinkToFit="1"/>
    </xf>
    <xf numFmtId="171" fontId="13" fillId="5" borderId="9">
      <alignment horizontal="left" vertical="center"/>
    </xf>
    <xf numFmtId="172" fontId="9" fillId="16" borderId="10">
      <alignment horizontal="left" vertical="center"/>
      <protection locked="0"/>
    </xf>
    <xf numFmtId="169" fontId="14" fillId="5" borderId="11">
      <alignment horizontal="center" vertical="center" shrinkToFit="1"/>
    </xf>
    <xf numFmtId="173" fontId="15" fillId="5" borderId="2" applyFill="0" applyBorder="0">
      <alignment horizontal="right" vertical="center" shrinkToFit="1"/>
    </xf>
    <xf numFmtId="174" fontId="15" fillId="5" borderId="2" applyFill="0" applyBorder="0">
      <alignment horizontal="right" vertical="center" shrinkToFit="1"/>
    </xf>
    <xf numFmtId="0" fontId="16" fillId="17" borderId="0">
      <alignment horizontal="left" vertical="center"/>
    </xf>
    <xf numFmtId="171" fontId="17" fillId="5" borderId="12">
      <alignment horizontal="left" vertical="center" shrinkToFit="1"/>
    </xf>
    <xf numFmtId="175" fontId="18" fillId="6" borderId="13">
      <alignment horizontal="left" vertical="center" shrinkToFit="1"/>
    </xf>
    <xf numFmtId="176" fontId="9" fillId="6" borderId="13">
      <alignment horizontal="left" vertical="center"/>
    </xf>
    <xf numFmtId="177" fontId="9" fillId="19" borderId="2">
      <alignment horizontal="left" vertical="center" shrinkToFit="1"/>
      <protection locked="0"/>
    </xf>
    <xf numFmtId="178" fontId="9" fillId="19" borderId="2">
      <alignment horizontal="right" vertical="center" shrinkToFit="1"/>
      <protection locked="0"/>
    </xf>
    <xf numFmtId="179" fontId="9" fillId="19" borderId="2">
      <alignment horizontal="right" vertical="center"/>
      <protection locked="0"/>
    </xf>
    <xf numFmtId="180" fontId="9" fillId="20" borderId="2">
      <alignment horizontal="left" vertical="center" shrinkToFit="1"/>
      <protection locked="0"/>
    </xf>
    <xf numFmtId="171" fontId="9" fillId="21" borderId="2">
      <alignment horizontal="left" vertical="center" shrinkToFit="1"/>
      <protection locked="0"/>
    </xf>
    <xf numFmtId="0" fontId="9" fillId="21" borderId="2">
      <alignment horizontal="left" vertical="center"/>
      <protection locked="0"/>
    </xf>
    <xf numFmtId="0" fontId="9" fillId="19" borderId="2">
      <alignment horizontal="left" vertical="center"/>
      <protection locked="0"/>
    </xf>
    <xf numFmtId="177" fontId="9" fillId="6" borderId="15">
      <alignment horizontal="left" vertical="center" shrinkToFit="1"/>
    </xf>
    <xf numFmtId="181" fontId="15" fillId="6" borderId="15">
      <alignment horizontal="left" vertical="center"/>
    </xf>
    <xf numFmtId="182" fontId="9" fillId="6" borderId="15">
      <alignment horizontal="left" vertical="center"/>
    </xf>
    <xf numFmtId="178" fontId="9" fillId="6" borderId="15">
      <alignment horizontal="right" vertical="center" shrinkToFit="1"/>
    </xf>
    <xf numFmtId="183" fontId="20" fillId="6" borderId="0">
      <alignment horizontal="right" vertical="center" shrinkToFit="1"/>
    </xf>
    <xf numFmtId="184" fontId="20" fillId="6" borderId="0">
      <alignment horizontal="right" vertical="center" shrinkToFit="1"/>
    </xf>
    <xf numFmtId="185" fontId="6" fillId="6" borderId="15">
      <alignment horizontal="left" vertical="center"/>
    </xf>
    <xf numFmtId="177" fontId="9" fillId="5" borderId="2">
      <alignment horizontal="left" vertical="center" shrinkToFit="1"/>
    </xf>
    <xf numFmtId="178" fontId="9" fillId="5" borderId="2">
      <alignment horizontal="right" vertical="center" shrinkToFit="1"/>
    </xf>
    <xf numFmtId="0" fontId="9" fillId="5" borderId="2">
      <alignment horizontal="left" vertical="center"/>
    </xf>
    <xf numFmtId="0" fontId="1" fillId="22" borderId="16">
      <alignment horizontal="left"/>
    </xf>
    <xf numFmtId="0" fontId="23" fillId="6" borderId="1">
      <alignment horizontal="left"/>
    </xf>
    <xf numFmtId="0" fontId="24" fillId="22" borderId="0">
      <alignment horizontal="left" vertical="top"/>
    </xf>
    <xf numFmtId="0" fontId="16" fillId="17" borderId="0">
      <alignment horizontal="left" vertical="center"/>
    </xf>
    <xf numFmtId="0" fontId="26" fillId="18" borderId="7">
      <alignment horizontal="left" vertical="center"/>
    </xf>
    <xf numFmtId="0" fontId="18" fillId="14" borderId="7">
      <alignment horizontal="left" vertical="center"/>
    </xf>
    <xf numFmtId="186" fontId="18" fillId="14" borderId="7">
      <alignment horizontal="left" vertical="center"/>
    </xf>
    <xf numFmtId="0" fontId="18" fillId="6" borderId="13">
      <alignment horizontal="left" vertical="center"/>
    </xf>
    <xf numFmtId="0" fontId="27" fillId="6" borderId="17">
      <alignment horizontal="left" vertical="center"/>
    </xf>
    <xf numFmtId="0" fontId="28" fillId="14" borderId="18">
      <alignment horizontal="left" vertical="center"/>
    </xf>
    <xf numFmtId="9" fontId="6" fillId="0" borderId="0" applyFont="0" applyFill="0" applyBorder="0" applyAlignment="0" applyProtection="0"/>
  </cellStyleXfs>
  <cellXfs count="25">
    <xf numFmtId="0" fontId="0" fillId="6" borderId="0" xfId="0">
      <alignment vertical="center"/>
    </xf>
    <xf numFmtId="0" fontId="12" fillId="12" borderId="0" xfId="32">
      <alignment horizontal="left" vertical="center"/>
    </xf>
    <xf numFmtId="0" fontId="11" fillId="12" borderId="0" xfId="31">
      <alignment horizontal="left" vertical="center"/>
    </xf>
    <xf numFmtId="0" fontId="1" fillId="22" borderId="16" xfId="61">
      <alignment horizontal="left"/>
    </xf>
    <xf numFmtId="0" fontId="17" fillId="6" borderId="8" xfId="16" applyFont="1">
      <alignment horizontal="left" vertical="center"/>
    </xf>
    <xf numFmtId="0" fontId="9" fillId="6" borderId="8" xfId="16">
      <alignment horizontal="left" vertical="center"/>
    </xf>
    <xf numFmtId="182" fontId="9" fillId="6" borderId="15" xfId="53">
      <alignment horizontal="left" vertical="center"/>
    </xf>
    <xf numFmtId="182" fontId="22" fillId="6" borderId="15" xfId="53" applyFont="1">
      <alignment horizontal="left" vertical="center"/>
    </xf>
    <xf numFmtId="0" fontId="18" fillId="14" borderId="7" xfId="66">
      <alignment horizontal="left" vertical="center"/>
    </xf>
    <xf numFmtId="0" fontId="18" fillId="14" borderId="7" xfId="66" applyAlignment="1">
      <alignment horizontal="center" vertical="center"/>
    </xf>
    <xf numFmtId="41" fontId="9" fillId="19" borderId="2" xfId="9">
      <alignment horizontal="left" vertical="center" shrinkToFit="1"/>
      <protection locked="0"/>
    </xf>
    <xf numFmtId="41" fontId="9" fillId="23" borderId="2" xfId="10" applyFill="1">
      <alignment horizontal="left" vertical="center" shrinkToFit="1"/>
    </xf>
    <xf numFmtId="41" fontId="17" fillId="6" borderId="19" xfId="17" applyAlignment="1">
      <alignment horizontal="left" vertical="center" shrinkToFit="1"/>
    </xf>
    <xf numFmtId="41" fontId="17" fillId="6" borderId="19" xfId="17">
      <alignment horizontal="right" vertical="center" shrinkToFit="1"/>
    </xf>
    <xf numFmtId="0" fontId="9" fillId="19" borderId="2" xfId="50" applyAlignment="1">
      <alignment horizontal="left" vertical="center"/>
      <protection locked="0"/>
    </xf>
    <xf numFmtId="0" fontId="8" fillId="24" borderId="0" xfId="28" applyFont="1" applyFill="1" applyAlignment="1">
      <alignment horizontal="center" vertical="center"/>
    </xf>
    <xf numFmtId="41" fontId="9" fillId="5" borderId="2" xfId="10">
      <alignment horizontal="left" vertical="center" shrinkToFit="1"/>
    </xf>
    <xf numFmtId="177" fontId="9" fillId="19" borderId="2" xfId="44">
      <alignment horizontal="left" vertical="center" shrinkToFit="1"/>
      <protection locked="0"/>
    </xf>
    <xf numFmtId="0" fontId="8" fillId="11" borderId="0" xfId="26">
      <alignment horizontal="left" vertical="center" shrinkToFit="1"/>
    </xf>
    <xf numFmtId="41" fontId="17" fillId="5" borderId="2" xfId="10" applyFont="1">
      <alignment horizontal="left" vertical="center" shrinkToFit="1"/>
    </xf>
    <xf numFmtId="9" fontId="9" fillId="5" borderId="2" xfId="71" applyNumberFormat="1" applyFont="1" applyFill="1" applyBorder="1" applyAlignment="1">
      <alignment horizontal="right" vertical="center" shrinkToFit="1"/>
    </xf>
    <xf numFmtId="188" fontId="9" fillId="19" borderId="2" xfId="9" applyNumberFormat="1">
      <alignment horizontal="left" vertical="center" shrinkToFit="1"/>
      <protection locked="0"/>
    </xf>
    <xf numFmtId="0" fontId="18" fillId="14" borderId="7" xfId="66" applyAlignment="1">
      <alignment horizontal="right" vertical="center"/>
    </xf>
    <xf numFmtId="0" fontId="24" fillId="22" borderId="0" xfId="63" applyAlignment="1">
      <alignment vertical="top"/>
    </xf>
    <xf numFmtId="188" fontId="9" fillId="5" borderId="2" xfId="10" applyNumberFormat="1">
      <alignment horizontal="left" vertical="center" shrinkToFit="1"/>
    </xf>
  </cellXfs>
  <cellStyles count="72">
    <cellStyle name="_Mapping" xfId="21" xr:uid="{BD57DFB3-19E3-4D8F-8C20-53826ED2E633}"/>
    <cellStyle name="_Mapping 2" xfId="22" xr:uid="{D4EF47F2-AA9A-44D7-B643-626F193B8332}"/>
    <cellStyle name="_Mapping 3" xfId="23" xr:uid="{B6260E13-C71E-41CE-BE19-C877305B2C04}"/>
    <cellStyle name="$" xfId="18" xr:uid="{C4D81256-4B75-4BB0-ADFA-809B32CB614E}"/>
    <cellStyle name="$k" xfId="19" xr:uid="{0AC37CA3-3DCF-4D62-8952-1D478E629596}"/>
    <cellStyle name="$m" xfId="20" xr:uid="{590B078C-3D38-48C1-937F-92DA5E99DDA9}"/>
    <cellStyle name="Action Button" xfId="24" xr:uid="{40C079C8-4377-4924-9EED-7549DF181761}"/>
    <cellStyle name="Bad" xfId="7" builtinId="27" hidden="1"/>
    <cellStyle name="Bar Driver1" xfId="25" xr:uid="{0F345D8C-9D84-48E2-AD91-1FB75A4E0F62}"/>
    <cellStyle name="Bar Driver2" xfId="26" xr:uid="{B3C595D0-F31E-4435-B7AB-FA48DAE05522}"/>
    <cellStyle name="Bar mmm/yy" xfId="27" xr:uid="{1F706C9C-B4FE-4D9B-B0A9-C36935F224C9}"/>
    <cellStyle name="Bar Scenario" xfId="28" xr:uid="{30D93AA5-EBA2-419A-9A18-2AD04104F21D}"/>
    <cellStyle name="Bar Title" xfId="29" xr:uid="{AF279D1A-EFF6-4AF9-BE95-ADEDBA0F655A}"/>
    <cellStyle name="Calculation" xfId="11" builtinId="22" customBuiltin="1"/>
    <cellStyle name="Check Cell" xfId="13" builtinId="23" customBuiltin="1"/>
    <cellStyle name="Dash mmm" xfId="30" xr:uid="{657844D6-B6C1-4234-9E9F-78628DF23959}"/>
    <cellStyle name="Explanatory Text" xfId="16" builtinId="53" customBuiltin="1"/>
    <cellStyle name="Good" xfId="6" builtinId="26" hidden="1"/>
    <cellStyle name="Gr Title1" xfId="31" xr:uid="{D1AD8D82-8ACB-40C7-93AD-ED1D763FC7C3}"/>
    <cellStyle name="Gr Title2" xfId="32" xr:uid="{5D59B7F7-C480-4048-857E-BDB92B3E2A12}"/>
    <cellStyle name="Graph" xfId="33" xr:uid="{1AEE19CD-D175-4F57-B535-114A51FB1449}"/>
    <cellStyle name="Graph Border" xfId="34" xr:uid="{9C1CE102-517F-41F4-8D8F-F2CF9107CCC9}"/>
    <cellStyle name="Graph Divider" xfId="35" xr:uid="{823B8BCF-DAED-4D8A-9A31-BB479DF7AFC6}"/>
    <cellStyle name="Graph Drop" xfId="36" xr:uid="{D2A5C683-0BF6-46E6-8016-DC6618988CB8}"/>
    <cellStyle name="Graph mmm" xfId="37" xr:uid="{68FF7D68-7CCF-4D39-977C-455D75E3254F}"/>
    <cellStyle name="Graph Stat Cost ▴" xfId="38" xr:uid="{A1A8A0D1-93A3-4D42-9047-9E054E1BEC32}"/>
    <cellStyle name="Graph Stat Rev ▴" xfId="39" xr:uid="{2FA0C646-B51A-43A1-892C-6001C3D7EA48}"/>
    <cellStyle name="Graph Title" xfId="40" xr:uid="{920EEB9E-4F04-4B58-A60B-16F18F82E915}"/>
    <cellStyle name="Graph Total" xfId="41" xr:uid="{43E27FA3-A14F-413B-896C-AB2266F84CCA}"/>
    <cellStyle name="H3 RowCount" xfId="42" xr:uid="{665FEFA9-1C94-43E8-B337-267B9C3A2661}"/>
    <cellStyle name="H3 Stat" xfId="43" xr:uid="{E38D8226-0A2F-4E28-94B4-F39C4A31B9D3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.0%" xfId="44" xr:uid="{921C1558-48C4-43AC-8EDC-DFA644AF6867}"/>
    <cellStyle name="Input Date" xfId="45" xr:uid="{7F16A03D-5D9E-466D-A44F-B06612AC94A2}"/>
    <cellStyle name="Input Day" xfId="46" xr:uid="{9FECA995-4DD7-4737-956D-0DAF7B2A4E9F}"/>
    <cellStyle name="Input Drop" xfId="47" xr:uid="{33DC2CE2-AA90-4214-B343-D61266EFFA8E}"/>
    <cellStyle name="Input LID" xfId="48" xr:uid="{40461D1F-860F-4CF0-9878-968B4DF0778E}"/>
    <cellStyle name="Input LID Text" xfId="49" xr:uid="{927BDE1A-A99B-48FF-831E-44A2BEAA405C}"/>
    <cellStyle name="Input Text" xfId="50" xr:uid="{DB04D7EB-173B-49D2-9A16-60294C084AA5}"/>
    <cellStyle name="Line .0%" xfId="51" xr:uid="{3031C36A-AFDD-41F6-9600-89C08C663F5D}"/>
    <cellStyle name="Line •" xfId="53" xr:uid="{54B6C245-A314-408A-84F7-5AF8806993E3}"/>
    <cellStyle name="Line ✓" xfId="52" xr:uid="{7FFBAFAF-BEC3-4F45-8916-D2330CF33998}"/>
    <cellStyle name="Line Date" xfId="54" xr:uid="{764A5482-76B0-4F6B-93D8-5D7CFFFAE001}"/>
    <cellStyle name="Line Stat Cost ▴" xfId="55" xr:uid="{47756C5A-5FEF-42A9-9E36-A6BE9B1C054B}"/>
    <cellStyle name="Line Stat Rev ▴" xfId="56" xr:uid="{C726E7D3-A9B0-42F5-B331-8D91154E3830}"/>
    <cellStyle name="Line Subtle" xfId="57" xr:uid="{9A8E67C2-755B-40DD-A50A-C621AD190862}"/>
    <cellStyle name="Linked Cell" xfId="12" builtinId="24" customBuiltin="1"/>
    <cellStyle name="Neutral" xfId="8" builtinId="28" hidden="1"/>
    <cellStyle name="Normal" xfId="0" builtinId="0" customBuiltin="1"/>
    <cellStyle name="Note" xfId="15" builtinId="10" customBuiltin="1"/>
    <cellStyle name="Output" xfId="10" builtinId="21" customBuiltin="1"/>
    <cellStyle name="Output .0%" xfId="58" xr:uid="{04679F1B-6538-419B-B712-248E14AFEFC7}"/>
    <cellStyle name="Output Date" xfId="59" xr:uid="{5BF6E6BC-A63A-4B86-97DC-07C9C7B1AF76}"/>
    <cellStyle name="Output Text" xfId="60" xr:uid="{552240BF-6E8B-4D88-9484-3EA8B05BCFA4}"/>
    <cellStyle name="Percent" xfId="71" builtinId="5"/>
    <cellStyle name="Subtitle1" xfId="61" xr:uid="{A377B8B8-33BD-4B47-A997-34AA4CDFF132}"/>
    <cellStyle name="Subtitle2" xfId="62" xr:uid="{9F731A58-CEE7-4555-9117-1B6E048D317C}"/>
    <cellStyle name="Subtitle3" xfId="63" xr:uid="{942EB3A8-8534-42D5-BC02-DE2F3EF78C61}"/>
    <cellStyle name="Title" xfId="1" builtinId="15" customBuiltin="1"/>
    <cellStyle name="Title Graph" xfId="64" xr:uid="{AB16272B-1430-4A7C-ACB3-197C2D0464EF}"/>
    <cellStyle name="Title H1" xfId="65" xr:uid="{A80435FE-C380-43B0-8187-3FF2CCC1347C}"/>
    <cellStyle name="Title H2" xfId="66" xr:uid="{FE3A683F-2F01-434F-B5DC-C1A47F03679D}"/>
    <cellStyle name="Title H2 ▸" xfId="67" xr:uid="{856461DC-00AB-40BB-93A4-1E0B1A319DDA}"/>
    <cellStyle name="Title H3" xfId="68" xr:uid="{A18B9EED-578E-47F7-BC5C-DC27340ACCEE}"/>
    <cellStyle name="Top Group" xfId="69" xr:uid="{32EBE6E6-5E07-471F-AE1A-A671B46375A1}"/>
    <cellStyle name="Top Tab" xfId="70" xr:uid="{C9A77311-7859-4B81-8FCD-41903B018ED6}"/>
    <cellStyle name="Total" xfId="17" builtinId="25" customBuiltin="1"/>
    <cellStyle name="Warning Text" xfId="14" builtinId="11" customBuiltin="1"/>
  </cellStyles>
  <dxfs count="4"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Monthly</a:t>
            </a:r>
            <a:r>
              <a:rPr lang="en-CA" baseline="0"/>
              <a:t> Revenue ($) by Labor Type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'Revenue Planning'!$B$53</c:f>
              <c:strCache>
                <c:ptCount val="1"/>
                <c:pt idx="0">
                  <c:v>Dentist</c:v>
                </c:pt>
              </c:strCache>
            </c:strRef>
          </c:tx>
          <c:spPr>
            <a:solidFill>
              <a:schemeClr val="accent2">
                <a:shade val="45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Planning'!$C$53:$N$53</c:f>
              <c:numCache>
                <c:formatCode>_(* #,##0_);_(* \(#,##0\);_(* "-"_);_(@_)</c:formatCode>
                <c:ptCount val="12"/>
                <c:pt idx="0">
                  <c:v>200769.16666666669</c:v>
                </c:pt>
                <c:pt idx="1">
                  <c:v>200769.16666666669</c:v>
                </c:pt>
                <c:pt idx="2">
                  <c:v>200769.16666666669</c:v>
                </c:pt>
                <c:pt idx="3">
                  <c:v>200769.16666666669</c:v>
                </c:pt>
                <c:pt idx="4">
                  <c:v>200769.16666666669</c:v>
                </c:pt>
                <c:pt idx="5">
                  <c:v>200769.16666666669</c:v>
                </c:pt>
                <c:pt idx="6">
                  <c:v>200769.16666666669</c:v>
                </c:pt>
                <c:pt idx="7">
                  <c:v>200769.16666666669</c:v>
                </c:pt>
                <c:pt idx="8">
                  <c:v>200769.16666666669</c:v>
                </c:pt>
                <c:pt idx="9">
                  <c:v>200769.16666666669</c:v>
                </c:pt>
                <c:pt idx="10">
                  <c:v>200769.16666666669</c:v>
                </c:pt>
                <c:pt idx="11">
                  <c:v>200769.16666666669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1-4BBE-A2C0-0B85D17A0EA5}"/>
            </c:ext>
          </c:extLst>
        </c:ser>
        <c:ser>
          <c:idx val="1"/>
          <c:order val="1"/>
          <c:tx>
            <c:strRef>
              <c:f>'Revenue Planning'!$B$54</c:f>
              <c:strCache>
                <c:ptCount val="1"/>
                <c:pt idx="0">
                  <c:v>Orthodontist</c:v>
                </c:pt>
              </c:strCache>
            </c:strRef>
          </c:tx>
          <c:spPr>
            <a:solidFill>
              <a:schemeClr val="accent2">
                <a:shade val="61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Planning'!$C$54:$N$54</c:f>
              <c:numCache>
                <c:formatCode>_(* #,##0_);_(* \(#,##0\);_(* "-"_);_(@_)</c:formatCode>
                <c:ptCount val="12"/>
                <c:pt idx="0">
                  <c:v>47670</c:v>
                </c:pt>
                <c:pt idx="1">
                  <c:v>76272</c:v>
                </c:pt>
                <c:pt idx="2">
                  <c:v>95340</c:v>
                </c:pt>
                <c:pt idx="3">
                  <c:v>114408</c:v>
                </c:pt>
                <c:pt idx="4">
                  <c:v>71505</c:v>
                </c:pt>
                <c:pt idx="5">
                  <c:v>71505</c:v>
                </c:pt>
                <c:pt idx="6">
                  <c:v>71505</c:v>
                </c:pt>
                <c:pt idx="7">
                  <c:v>71505</c:v>
                </c:pt>
                <c:pt idx="8">
                  <c:v>114408</c:v>
                </c:pt>
                <c:pt idx="9">
                  <c:v>95340</c:v>
                </c:pt>
                <c:pt idx="10">
                  <c:v>76272</c:v>
                </c:pt>
                <c:pt idx="11">
                  <c:v>47670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1-4BBE-A2C0-0B85D17A0EA5}"/>
            </c:ext>
          </c:extLst>
        </c:ser>
        <c:ser>
          <c:idx val="2"/>
          <c:order val="2"/>
          <c:tx>
            <c:strRef>
              <c:f>'Revenue Planning'!$B$55</c:f>
              <c:strCache>
                <c:ptCount val="1"/>
                <c:pt idx="0">
                  <c:v>Family Medicine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Planning'!$C$55:$N$55</c:f>
              <c:numCache>
                <c:formatCode>_(* #,##0_);_(* \(#,##0\);_(* "-"_);_(@_)</c:formatCode>
                <c:ptCount val="12"/>
                <c:pt idx="0">
                  <c:v>176726.66666666672</c:v>
                </c:pt>
                <c:pt idx="1">
                  <c:v>216490.16666666666</c:v>
                </c:pt>
                <c:pt idx="2">
                  <c:v>242999.16666666669</c:v>
                </c:pt>
                <c:pt idx="3">
                  <c:v>269508.16666666669</c:v>
                </c:pt>
                <c:pt idx="4">
                  <c:v>209862.91666666666</c:v>
                </c:pt>
                <c:pt idx="5">
                  <c:v>209862.91666666666</c:v>
                </c:pt>
                <c:pt idx="6">
                  <c:v>209862.91666666666</c:v>
                </c:pt>
                <c:pt idx="7">
                  <c:v>209862.91666666666</c:v>
                </c:pt>
                <c:pt idx="8">
                  <c:v>269508.16666666669</c:v>
                </c:pt>
                <c:pt idx="9">
                  <c:v>242999.16666666669</c:v>
                </c:pt>
                <c:pt idx="10">
                  <c:v>216490.16666666666</c:v>
                </c:pt>
                <c:pt idx="11">
                  <c:v>176726.66666666672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1-4BBE-A2C0-0B85D17A0EA5}"/>
            </c:ext>
          </c:extLst>
        </c:ser>
        <c:ser>
          <c:idx val="3"/>
          <c:order val="3"/>
          <c:tx>
            <c:strRef>
              <c:f>'Revenue Planning'!$B$56</c:f>
              <c:strCache>
                <c:ptCount val="1"/>
                <c:pt idx="0">
                  <c:v>Internal Medicine</c:v>
                </c:pt>
              </c:strCache>
            </c:strRef>
          </c:tx>
          <c:spPr>
            <a:solidFill>
              <a:schemeClr val="accent2">
                <a:shade val="92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Planning'!$C$56:$N$56</c:f>
              <c:numCache>
                <c:formatCode>_(* #,##0_);_(* \(#,##0\);_(* "-"_);_(@_)</c:formatCode>
                <c:ptCount val="12"/>
                <c:pt idx="0">
                  <c:v>18392.25</c:v>
                </c:pt>
                <c:pt idx="1">
                  <c:v>18392.25</c:v>
                </c:pt>
                <c:pt idx="2">
                  <c:v>18392.25</c:v>
                </c:pt>
                <c:pt idx="3">
                  <c:v>18392.25</c:v>
                </c:pt>
                <c:pt idx="4">
                  <c:v>91961.25</c:v>
                </c:pt>
                <c:pt idx="5">
                  <c:v>91961.25</c:v>
                </c:pt>
                <c:pt idx="6">
                  <c:v>91961.25</c:v>
                </c:pt>
                <c:pt idx="7">
                  <c:v>91961.25</c:v>
                </c:pt>
                <c:pt idx="8">
                  <c:v>42915.250000000007</c:v>
                </c:pt>
                <c:pt idx="9">
                  <c:v>42915.250000000007</c:v>
                </c:pt>
                <c:pt idx="10">
                  <c:v>42915.250000000007</c:v>
                </c:pt>
                <c:pt idx="11">
                  <c:v>42915.250000000007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1-4BBE-A2C0-0B85D17A0EA5}"/>
            </c:ext>
          </c:extLst>
        </c:ser>
        <c:ser>
          <c:idx val="4"/>
          <c:order val="4"/>
          <c:tx>
            <c:strRef>
              <c:f>'Revenue Planning'!$B$57</c:f>
              <c:strCache>
                <c:ptCount val="1"/>
                <c:pt idx="0">
                  <c:v>Nutrition</c:v>
                </c:pt>
              </c:strCache>
            </c:strRef>
          </c:tx>
          <c:spPr>
            <a:solidFill>
              <a:schemeClr val="accent2">
                <a:tint val="93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Planning'!$C$57:$N$57</c:f>
              <c:numCache>
                <c:formatCode>_(* #,##0_);_(* \(#,##0\);_(* "-"_);_(@_)</c:formatCode>
                <c:ptCount val="12"/>
                <c:pt idx="0">
                  <c:v>59047.625000000007</c:v>
                </c:pt>
                <c:pt idx="1">
                  <c:v>68210.1875</c:v>
                </c:pt>
                <c:pt idx="2">
                  <c:v>74318.5625</c:v>
                </c:pt>
                <c:pt idx="3">
                  <c:v>80426.937499999985</c:v>
                </c:pt>
                <c:pt idx="4">
                  <c:v>139983.59375</c:v>
                </c:pt>
                <c:pt idx="5">
                  <c:v>139983.59375</c:v>
                </c:pt>
                <c:pt idx="6">
                  <c:v>139983.59375</c:v>
                </c:pt>
                <c:pt idx="7">
                  <c:v>139983.59375</c:v>
                </c:pt>
                <c:pt idx="8">
                  <c:v>104860.43750000001</c:v>
                </c:pt>
                <c:pt idx="9">
                  <c:v>98752.062500000015</c:v>
                </c:pt>
                <c:pt idx="10">
                  <c:v>92643.6875</c:v>
                </c:pt>
                <c:pt idx="11">
                  <c:v>83481.125000000015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1-4BBE-A2C0-0B85D17A0EA5}"/>
            </c:ext>
          </c:extLst>
        </c:ser>
        <c:ser>
          <c:idx val="5"/>
          <c:order val="5"/>
          <c:tx>
            <c:strRef>
              <c:f>'Revenue Planning'!$B$58</c:f>
              <c:strCache>
                <c:ptCount val="1"/>
                <c:pt idx="0">
                  <c:v>Pediatrics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Planning'!$C$58:$N$58</c:f>
              <c:numCache>
                <c:formatCode>_(* #,##0_);_(* \(#,##0\);_(* "-"_);_(@_)</c:formatCode>
                <c:ptCount val="12"/>
                <c:pt idx="0">
                  <c:v>79408.875</c:v>
                </c:pt>
                <c:pt idx="1">
                  <c:v>100788.1875</c:v>
                </c:pt>
                <c:pt idx="2">
                  <c:v>115041.06250000001</c:v>
                </c:pt>
                <c:pt idx="3">
                  <c:v>129293.9375</c:v>
                </c:pt>
                <c:pt idx="4">
                  <c:v>170525.46875</c:v>
                </c:pt>
                <c:pt idx="5">
                  <c:v>170525.46875</c:v>
                </c:pt>
                <c:pt idx="6">
                  <c:v>170525.46875</c:v>
                </c:pt>
                <c:pt idx="7">
                  <c:v>170525.46875</c:v>
                </c:pt>
                <c:pt idx="8">
                  <c:v>153727.43750000003</c:v>
                </c:pt>
                <c:pt idx="9">
                  <c:v>139474.5625</c:v>
                </c:pt>
                <c:pt idx="10">
                  <c:v>125221.6875</c:v>
                </c:pt>
                <c:pt idx="11">
                  <c:v>103842.37500000003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1-4BBE-A2C0-0B85D17A0EA5}"/>
            </c:ext>
          </c:extLst>
        </c:ser>
        <c:ser>
          <c:idx val="6"/>
          <c:order val="6"/>
          <c:tx>
            <c:strRef>
              <c:f>'Revenue Planning'!$B$59</c:f>
              <c:strCache>
                <c:ptCount val="1"/>
                <c:pt idx="0">
                  <c:v>Optometry</c:v>
                </c:pt>
              </c:strCache>
            </c:strRef>
          </c:tx>
          <c:spPr>
            <a:solidFill>
              <a:schemeClr val="accent2">
                <a:tint val="62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Planning'!$C$59:$N$59</c:f>
              <c:numCache>
                <c:formatCode>_(* #,##0_);_(* \(#,##0\);_(* "-"_);_(@_)</c:formatCode>
                <c:ptCount val="12"/>
                <c:pt idx="0">
                  <c:v>85383</c:v>
                </c:pt>
                <c:pt idx="1">
                  <c:v>113844</c:v>
                </c:pt>
                <c:pt idx="2">
                  <c:v>142305</c:v>
                </c:pt>
                <c:pt idx="3">
                  <c:v>170766</c:v>
                </c:pt>
                <c:pt idx="4">
                  <c:v>199227.00000000003</c:v>
                </c:pt>
                <c:pt idx="5">
                  <c:v>227688</c:v>
                </c:pt>
                <c:pt idx="6">
                  <c:v>256149</c:v>
                </c:pt>
                <c:pt idx="7">
                  <c:v>284610</c:v>
                </c:pt>
                <c:pt idx="8">
                  <c:v>313071</c:v>
                </c:pt>
                <c:pt idx="9">
                  <c:v>341532</c:v>
                </c:pt>
                <c:pt idx="10">
                  <c:v>369993</c:v>
                </c:pt>
                <c:pt idx="11">
                  <c:v>341532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1-4BBE-A2C0-0B85D17A0EA5}"/>
            </c:ext>
          </c:extLst>
        </c:ser>
        <c:ser>
          <c:idx val="7"/>
          <c:order val="7"/>
          <c:tx>
            <c:strRef>
              <c:f>'Revenue Planning'!$B$60</c:f>
              <c:strCache>
                <c:ptCount val="1"/>
                <c:pt idx="0">
                  <c:v>Behavioral Health</c:v>
                </c:pt>
              </c:strCache>
            </c:strRef>
          </c:tx>
          <c:spPr>
            <a:solidFill>
              <a:schemeClr val="accent2">
                <a:tint val="46000"/>
              </a:schemeClr>
            </a:solidFill>
            <a:ln>
              <a:noFill/>
            </a:ln>
            <a:effectLst/>
          </c:spPr>
          <c:cat>
            <c:strRef>
              <c:f>'Revenue Planning'!$C$52:$N$52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'Revenue Planning'!$C$60:$N$60</c:f>
              <c:numCache>
                <c:formatCode>_(* #,##0_);_(* \(#,##0\);_(* "-"_);_(@_)</c:formatCode>
                <c:ptCount val="12"/>
                <c:pt idx="0">
                  <c:v>15858.28125</c:v>
                </c:pt>
                <c:pt idx="1">
                  <c:v>20515.078125</c:v>
                </c:pt>
                <c:pt idx="2">
                  <c:v>24290.859375000004</c:v>
                </c:pt>
                <c:pt idx="3">
                  <c:v>28066.640625</c:v>
                </c:pt>
                <c:pt idx="4">
                  <c:v>35177.6953125</c:v>
                </c:pt>
                <c:pt idx="5">
                  <c:v>37191.4453125</c:v>
                </c:pt>
                <c:pt idx="6">
                  <c:v>39205.1953125</c:v>
                </c:pt>
                <c:pt idx="7">
                  <c:v>41218.945312500007</c:v>
                </c:pt>
                <c:pt idx="8">
                  <c:v>41156.015625000007</c:v>
                </c:pt>
                <c:pt idx="9">
                  <c:v>41407.734375</c:v>
                </c:pt>
                <c:pt idx="10">
                  <c:v>41659.453125</c:v>
                </c:pt>
                <c:pt idx="11">
                  <c:v>37002.656250000007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1-4BBE-A2C0-0B85D17A0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709072"/>
        <c:axId val="1889716976"/>
      </c:areaChart>
      <c:catAx>
        <c:axId val="188970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16976"/>
        <c:crosses val="autoZero"/>
        <c:auto val="1"/>
        <c:lblAlgn val="ctr"/>
        <c:lblOffset val="100"/>
        <c:noMultiLvlLbl val="0"/>
      </c:catAx>
      <c:valAx>
        <c:axId val="18897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70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venasolutions.com/solutions/revenue-planning?utm_source=Templates&amp;utm_medium=Excel&amp;utm_content=LearnMoreCTA&amp;utm_campaign=FY23Q1_Templates_OpExBudget_3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50799</xdr:colOff>
      <xdr:row>2</xdr:row>
      <xdr:rowOff>357643</xdr:rowOff>
    </xdr:from>
    <xdr:to>
      <xdr:col>18</xdr:col>
      <xdr:colOff>198990</xdr:colOff>
      <xdr:row>22</xdr:row>
      <xdr:rowOff>144006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D58B1-5A0D-4097-AFEC-09257E2AC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85099" y="986293"/>
          <a:ext cx="5863191" cy="3780513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508000</xdr:colOff>
      <xdr:row>2</xdr:row>
      <xdr:rowOff>330200</xdr:rowOff>
    </xdr:from>
    <xdr:to>
      <xdr:col>22</xdr:col>
      <xdr:colOff>387674</xdr:colOff>
      <xdr:row>22</xdr:row>
      <xdr:rowOff>177800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504F0-D273-4B57-B62C-CCBDBEA31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24050" y="958850"/>
          <a:ext cx="2279974" cy="3848100"/>
        </a:xfrm>
        <a:prstGeom prst="rect">
          <a:avLst/>
        </a:prstGeom>
      </xdr:spPr>
    </xdr:pic>
    <xdr:clientData/>
  </xdr:twoCellAnchor>
  <xdr:oneCellAnchor>
    <xdr:from>
      <xdr:col>20</xdr:col>
      <xdr:colOff>177800</xdr:colOff>
      <xdr:row>0</xdr:row>
      <xdr:rowOff>177800</xdr:rowOff>
    </xdr:from>
    <xdr:ext cx="1079920" cy="342900"/>
    <xdr:pic>
      <xdr:nvPicPr>
        <xdr:cNvPr id="4" name="Picture 3">
          <a:extLst>
            <a:ext uri="{FF2B5EF4-FFF2-40B4-BE49-F238E27FC236}">
              <a16:creationId xmlns:a16="http://schemas.microsoft.com/office/drawing/2014/main" id="{312B0052-4F6A-8847-B9B9-EB8395F98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177800"/>
          <a:ext cx="1079920" cy="342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63</xdr:row>
      <xdr:rowOff>19050</xdr:rowOff>
    </xdr:from>
    <xdr:to>
      <xdr:col>15</xdr:col>
      <xdr:colOff>38100</xdr:colOff>
      <xdr:row>80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3D7A3A1-567F-D1BE-798B-015FF3732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enaTheme">
  <a:themeElements>
    <a:clrScheme name="Vena Theme">
      <a:dk1>
        <a:srgbClr val="4B4844"/>
      </a:dk1>
      <a:lt1>
        <a:srgbClr val="FFFFFF"/>
      </a:lt1>
      <a:dk2>
        <a:srgbClr val="4A9462"/>
      </a:dk2>
      <a:lt2>
        <a:srgbClr val="0070C0"/>
      </a:lt2>
      <a:accent1>
        <a:srgbClr val="C34F2E"/>
      </a:accent1>
      <a:accent2>
        <a:srgbClr val="2B6554"/>
      </a:accent2>
      <a:accent3>
        <a:srgbClr val="46788F"/>
      </a:accent3>
      <a:accent4>
        <a:srgbClr val="664E5E"/>
      </a:accent4>
      <a:accent5>
        <a:srgbClr val="96B3D9"/>
      </a:accent5>
      <a:accent6>
        <a:srgbClr val="266DC9"/>
      </a:accent6>
      <a:hlink>
        <a:srgbClr val="0070C0"/>
      </a:hlink>
      <a:folHlink>
        <a:srgbClr val="26806C"/>
      </a:folHlink>
    </a:clrScheme>
    <a:fontScheme name="Vena Fonts">
      <a:majorFont>
        <a:latin typeface="Franklin Gothic Medium Con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2B75-9FBB-4558-ADA1-44AF3128F0A3}">
  <sheetPr>
    <tabColor theme="1" tint="0.79998168889431442"/>
  </sheetPr>
  <dimension ref="B1:G36"/>
  <sheetViews>
    <sheetView tabSelected="1" workbookViewId="0">
      <selection activeCell="M29" sqref="M29"/>
    </sheetView>
  </sheetViews>
  <sheetFormatPr baseColWidth="10" defaultColWidth="9" defaultRowHeight="15" customHeight="1" x14ac:dyDescent="0.15"/>
  <cols>
    <col min="1" max="1" width="2.796875" customWidth="1"/>
    <col min="2" max="6" width="15.796875" customWidth="1"/>
    <col min="7" max="7" width="42.19921875" customWidth="1"/>
    <col min="8" max="8" width="2.796875" customWidth="1"/>
  </cols>
  <sheetData>
    <row r="1" spans="2:7" s="2" customFormat="1" ht="30" customHeight="1" x14ac:dyDescent="0.15">
      <c r="B1" s="2" t="s">
        <v>0</v>
      </c>
    </row>
    <row r="2" spans="2:7" s="1" customFormat="1" ht="20" customHeight="1" x14ac:dyDescent="0.15">
      <c r="B2" s="1" t="s">
        <v>1</v>
      </c>
    </row>
    <row r="3" spans="2:7" ht="30" customHeight="1" thickBot="1" x14ac:dyDescent="0.3">
      <c r="B3" s="3" t="s">
        <v>70</v>
      </c>
      <c r="C3" s="3"/>
      <c r="D3" s="3"/>
      <c r="E3" s="3"/>
      <c r="F3" s="3"/>
      <c r="G3" s="3"/>
    </row>
    <row r="4" spans="2:7" ht="15" customHeight="1" thickTop="1" x14ac:dyDescent="0.15"/>
    <row r="5" spans="2:7" ht="15" customHeight="1" x14ac:dyDescent="0.15">
      <c r="B5" s="4" t="s">
        <v>2</v>
      </c>
      <c r="C5" s="5"/>
      <c r="D5" s="5"/>
      <c r="E5" s="5"/>
      <c r="F5" s="5"/>
      <c r="G5" s="5"/>
    </row>
    <row r="6" spans="2:7" ht="15" customHeight="1" x14ac:dyDescent="0.15">
      <c r="B6" s="6" t="s">
        <v>3</v>
      </c>
      <c r="C6" s="5"/>
      <c r="D6" s="5"/>
      <c r="E6" s="5"/>
      <c r="F6" s="5"/>
      <c r="G6" s="5"/>
    </row>
    <row r="7" spans="2:7" ht="15" customHeight="1" x14ac:dyDescent="0.15">
      <c r="B7" s="6" t="s">
        <v>4</v>
      </c>
      <c r="C7" s="5"/>
      <c r="D7" s="5"/>
      <c r="E7" s="5"/>
      <c r="F7" s="5"/>
      <c r="G7" s="5"/>
    </row>
    <row r="8" spans="2:7" ht="15" customHeight="1" x14ac:dyDescent="0.15">
      <c r="B8" s="6"/>
      <c r="C8" s="5"/>
      <c r="D8" s="5"/>
      <c r="E8" s="5"/>
      <c r="F8" s="5"/>
      <c r="G8" s="5"/>
    </row>
    <row r="9" spans="2:7" ht="15" customHeight="1" x14ac:dyDescent="0.15">
      <c r="B9" s="4" t="s">
        <v>60</v>
      </c>
      <c r="C9" s="5"/>
      <c r="D9" s="5"/>
      <c r="E9" s="5"/>
      <c r="F9" s="5"/>
      <c r="G9" s="5"/>
    </row>
    <row r="10" spans="2:7" ht="15" customHeight="1" x14ac:dyDescent="0.15">
      <c r="B10" s="6" t="s">
        <v>61</v>
      </c>
      <c r="C10" s="5"/>
      <c r="D10" s="5"/>
      <c r="E10" s="5"/>
      <c r="F10" s="5"/>
      <c r="G10" s="5"/>
    </row>
    <row r="11" spans="2:7" ht="15" customHeight="1" x14ac:dyDescent="0.15">
      <c r="B11" s="6" t="s">
        <v>62</v>
      </c>
      <c r="C11" s="5"/>
      <c r="D11" s="5"/>
      <c r="E11" s="5"/>
      <c r="F11" s="5"/>
      <c r="G11" s="5"/>
    </row>
    <row r="12" spans="2:7" ht="15" customHeight="1" x14ac:dyDescent="0.15">
      <c r="B12" s="6" t="s">
        <v>63</v>
      </c>
      <c r="C12" s="5"/>
      <c r="D12" s="5"/>
      <c r="E12" s="5"/>
      <c r="F12" s="5"/>
      <c r="G12" s="5"/>
    </row>
    <row r="13" spans="2:7" ht="15" customHeight="1" x14ac:dyDescent="0.15">
      <c r="B13" s="7" t="s">
        <v>64</v>
      </c>
      <c r="C13" s="5"/>
      <c r="D13" s="5"/>
      <c r="E13" s="5"/>
      <c r="F13" s="5"/>
      <c r="G13" s="5"/>
    </row>
    <row r="14" spans="2:7" ht="15" customHeight="1" x14ac:dyDescent="0.15">
      <c r="B14" s="6"/>
      <c r="C14" s="5"/>
      <c r="D14" s="5"/>
      <c r="E14" s="5"/>
      <c r="F14" s="5"/>
      <c r="G14" s="5"/>
    </row>
    <row r="15" spans="2:7" ht="15" customHeight="1" x14ac:dyDescent="0.15">
      <c r="B15" s="4" t="s">
        <v>58</v>
      </c>
      <c r="C15" s="5"/>
      <c r="D15" s="5"/>
      <c r="E15" s="5"/>
      <c r="F15" s="5"/>
      <c r="G15" s="5"/>
    </row>
    <row r="16" spans="2:7" ht="15" customHeight="1" x14ac:dyDescent="0.15">
      <c r="B16" s="6" t="s">
        <v>74</v>
      </c>
      <c r="C16" s="5"/>
      <c r="D16" s="5"/>
      <c r="E16" s="5"/>
      <c r="F16" s="5"/>
      <c r="G16" s="5"/>
    </row>
    <row r="17" spans="2:7" ht="15" customHeight="1" x14ac:dyDescent="0.15">
      <c r="B17" s="6" t="s">
        <v>65</v>
      </c>
      <c r="C17" s="5"/>
      <c r="D17" s="5"/>
      <c r="E17" s="5"/>
      <c r="F17" s="5"/>
      <c r="G17" s="5"/>
    </row>
    <row r="18" spans="2:7" ht="15" customHeight="1" x14ac:dyDescent="0.15">
      <c r="B18" s="6" t="s">
        <v>66</v>
      </c>
      <c r="C18" s="5"/>
      <c r="D18" s="5"/>
      <c r="E18" s="5"/>
      <c r="F18" s="5"/>
      <c r="G18" s="5"/>
    </row>
    <row r="19" spans="2:7" ht="15" customHeight="1" x14ac:dyDescent="0.15">
      <c r="B19" s="6" t="s">
        <v>67</v>
      </c>
      <c r="C19" s="5"/>
      <c r="D19" s="5"/>
      <c r="E19" s="5"/>
      <c r="F19" s="5"/>
      <c r="G19" s="5"/>
    </row>
    <row r="20" spans="2:7" ht="15" customHeight="1" x14ac:dyDescent="0.15">
      <c r="B20" s="6"/>
      <c r="C20" s="5"/>
      <c r="D20" s="5"/>
      <c r="E20" s="5"/>
      <c r="F20" s="5"/>
      <c r="G20" s="5"/>
    </row>
    <row r="21" spans="2:7" ht="15" customHeight="1" x14ac:dyDescent="0.15">
      <c r="B21" s="4" t="s">
        <v>5</v>
      </c>
      <c r="C21" s="5"/>
      <c r="D21" s="5"/>
      <c r="E21" s="5"/>
      <c r="F21" s="5"/>
      <c r="G21" s="5"/>
    </row>
    <row r="22" spans="2:7" ht="15" customHeight="1" x14ac:dyDescent="0.15">
      <c r="B22" s="6" t="s">
        <v>6</v>
      </c>
      <c r="C22" s="5"/>
      <c r="D22" s="5"/>
      <c r="E22" s="5"/>
      <c r="F22" s="5"/>
      <c r="G22" s="5"/>
    </row>
    <row r="23" spans="2:7" ht="15" customHeight="1" x14ac:dyDescent="0.15">
      <c r="B23" s="7" t="s">
        <v>7</v>
      </c>
      <c r="C23" s="5"/>
      <c r="D23" s="5"/>
      <c r="E23" s="5"/>
      <c r="F23" s="5"/>
      <c r="G23" s="5"/>
    </row>
    <row r="26" spans="2:7" ht="20" customHeight="1" thickBot="1" x14ac:dyDescent="0.3">
      <c r="B26" s="3" t="s">
        <v>8</v>
      </c>
      <c r="C26" s="3"/>
      <c r="D26" s="3"/>
    </row>
    <row r="27" spans="2:7" ht="15" customHeight="1" thickTop="1" x14ac:dyDescent="0.15"/>
    <row r="28" spans="2:7" ht="15" customHeight="1" thickBot="1" x14ac:dyDescent="0.2">
      <c r="B28" s="8" t="s">
        <v>28</v>
      </c>
      <c r="C28" s="8" t="s">
        <v>29</v>
      </c>
      <c r="D28" s="8" t="s">
        <v>12</v>
      </c>
    </row>
    <row r="29" spans="2:7" ht="15" customHeight="1" thickBot="1" x14ac:dyDescent="0.2">
      <c r="B29" s="14" t="s">
        <v>30</v>
      </c>
      <c r="C29" s="14">
        <v>2021</v>
      </c>
      <c r="D29" s="14" t="s">
        <v>20</v>
      </c>
    </row>
    <row r="30" spans="2:7" ht="15" customHeight="1" thickBot="1" x14ac:dyDescent="0.2">
      <c r="B30" s="14" t="s">
        <v>31</v>
      </c>
      <c r="C30" s="14">
        <v>2022</v>
      </c>
      <c r="D30" s="14" t="s">
        <v>21</v>
      </c>
    </row>
    <row r="31" spans="2:7" ht="15" customHeight="1" thickBot="1" x14ac:dyDescent="0.2">
      <c r="B31" s="14" t="s">
        <v>32</v>
      </c>
      <c r="C31" s="14">
        <v>2023</v>
      </c>
      <c r="D31" s="14" t="s">
        <v>22</v>
      </c>
    </row>
    <row r="32" spans="2:7" ht="15" customHeight="1" thickBot="1" x14ac:dyDescent="0.2">
      <c r="B32" s="14" t="s">
        <v>33</v>
      </c>
      <c r="C32" s="14">
        <v>2024</v>
      </c>
      <c r="D32" s="14" t="s">
        <v>23</v>
      </c>
    </row>
    <row r="33" spans="2:4" ht="15" customHeight="1" thickBot="1" x14ac:dyDescent="0.2">
      <c r="B33" s="14" t="s">
        <v>34</v>
      </c>
      <c r="C33" s="14">
        <v>2025</v>
      </c>
      <c r="D33" s="14" t="s">
        <v>24</v>
      </c>
    </row>
    <row r="34" spans="2:4" ht="15" customHeight="1" thickBot="1" x14ac:dyDescent="0.2">
      <c r="B34" s="14" t="s">
        <v>35</v>
      </c>
      <c r="C34" s="14">
        <v>2026</v>
      </c>
      <c r="D34" s="14" t="s">
        <v>25</v>
      </c>
    </row>
    <row r="35" spans="2:4" ht="15" customHeight="1" thickBot="1" x14ac:dyDescent="0.2">
      <c r="B35" s="14" t="s">
        <v>68</v>
      </c>
      <c r="C35" s="14">
        <v>2027</v>
      </c>
      <c r="D35" s="14" t="s">
        <v>26</v>
      </c>
    </row>
    <row r="36" spans="2:4" ht="15" customHeight="1" thickBot="1" x14ac:dyDescent="0.2">
      <c r="B36" s="14" t="s">
        <v>69</v>
      </c>
      <c r="C36" s="14">
        <v>2028</v>
      </c>
      <c r="D36" s="14" t="s">
        <v>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8C2D-C8DC-48F0-BD96-3D349121E9B9}">
  <dimension ref="B1:R17"/>
  <sheetViews>
    <sheetView workbookViewId="0">
      <selection activeCell="A3" sqref="A3"/>
    </sheetView>
  </sheetViews>
  <sheetFormatPr baseColWidth="10" defaultColWidth="9" defaultRowHeight="15" customHeight="1" x14ac:dyDescent="0.15"/>
  <cols>
    <col min="1" max="1" width="2.796875" customWidth="1"/>
    <col min="2" max="3" width="15.796875" customWidth="1"/>
    <col min="4" max="8" width="10.796875" customWidth="1"/>
    <col min="9" max="9" width="5.796875" customWidth="1"/>
    <col min="10" max="14" width="10.796875" customWidth="1"/>
    <col min="15" max="15" width="5.796875" customWidth="1"/>
    <col min="16" max="18" width="10.796875" customWidth="1"/>
  </cols>
  <sheetData>
    <row r="1" spans="2:18" s="2" customFormat="1" ht="30" customHeight="1" x14ac:dyDescent="0.15">
      <c r="B1" s="2" t="s">
        <v>36</v>
      </c>
    </row>
    <row r="2" spans="2:18" s="1" customFormat="1" ht="15" customHeight="1" x14ac:dyDescent="0.15">
      <c r="B2" s="15" t="s">
        <v>30</v>
      </c>
      <c r="C2" s="15">
        <v>2022</v>
      </c>
    </row>
    <row r="4" spans="2:18" ht="20" customHeight="1" thickBot="1" x14ac:dyDescent="0.3">
      <c r="B4" s="3" t="s">
        <v>73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 customHeight="1" thickTop="1" x14ac:dyDescent="0.15"/>
    <row r="6" spans="2:18" ht="20" customHeight="1" x14ac:dyDescent="0.15">
      <c r="D6" s="23" t="s">
        <v>75</v>
      </c>
      <c r="E6" s="23"/>
      <c r="F6" s="23"/>
      <c r="G6" s="23"/>
      <c r="H6" s="23"/>
      <c r="J6" s="23" t="s">
        <v>10</v>
      </c>
      <c r="K6" s="23"/>
      <c r="L6" s="23"/>
      <c r="M6" s="23"/>
      <c r="N6" s="23"/>
      <c r="P6" s="23" t="s">
        <v>11</v>
      </c>
      <c r="Q6" s="23"/>
      <c r="R6" s="23"/>
    </row>
    <row r="7" spans="2:18" ht="20" customHeight="1" thickBot="1" x14ac:dyDescent="0.2">
      <c r="B7" s="8" t="s">
        <v>12</v>
      </c>
      <c r="C7" s="8"/>
      <c r="D7" s="22" t="s">
        <v>13</v>
      </c>
      <c r="E7" s="22" t="s">
        <v>14</v>
      </c>
      <c r="F7" s="22" t="s">
        <v>15</v>
      </c>
      <c r="G7" s="22" t="s">
        <v>16</v>
      </c>
      <c r="H7" s="22" t="s">
        <v>71</v>
      </c>
      <c r="I7" s="8"/>
      <c r="J7" s="22" t="s">
        <v>13</v>
      </c>
      <c r="K7" s="22" t="s">
        <v>14</v>
      </c>
      <c r="L7" s="22" t="s">
        <v>15</v>
      </c>
      <c r="M7" s="22" t="s">
        <v>16</v>
      </c>
      <c r="N7" s="22" t="s">
        <v>72</v>
      </c>
      <c r="O7" s="8"/>
      <c r="P7" s="22" t="s">
        <v>19</v>
      </c>
      <c r="Q7" s="22" t="s">
        <v>37</v>
      </c>
      <c r="R7" s="22" t="s">
        <v>38</v>
      </c>
    </row>
    <row r="8" spans="2:18" ht="15" customHeight="1" thickBot="1" x14ac:dyDescent="0.2">
      <c r="B8" s="5" t="str">
        <f>Instructions!D29</f>
        <v>Dentist</v>
      </c>
      <c r="C8" s="5"/>
      <c r="D8" s="21">
        <v>6</v>
      </c>
      <c r="E8" s="21">
        <v>2</v>
      </c>
      <c r="F8" s="21">
        <v>3</v>
      </c>
      <c r="G8" s="21">
        <v>1</v>
      </c>
      <c r="H8" s="11">
        <f>SUM(D8:G8)</f>
        <v>12</v>
      </c>
      <c r="J8" s="10">
        <v>1110</v>
      </c>
      <c r="K8" s="10">
        <v>1125</v>
      </c>
      <c r="L8" s="10">
        <v>1150</v>
      </c>
      <c r="M8" s="10">
        <v>1175</v>
      </c>
      <c r="N8" s="11">
        <f t="shared" ref="N8:N15" si="0">SUMPRODUCT(D8:G8,J8:M8)</f>
        <v>13535</v>
      </c>
      <c r="P8" s="10">
        <v>200</v>
      </c>
      <c r="Q8" s="10">
        <v>180</v>
      </c>
      <c r="R8" s="10">
        <v>135</v>
      </c>
    </row>
    <row r="9" spans="2:18" ht="15" customHeight="1" thickBot="1" x14ac:dyDescent="0.2">
      <c r="B9" s="5" t="str">
        <f>Instructions!D30</f>
        <v>Orthodontist</v>
      </c>
      <c r="C9" s="5"/>
      <c r="D9" s="21"/>
      <c r="E9" s="21">
        <v>3</v>
      </c>
      <c r="F9" s="21">
        <v>2</v>
      </c>
      <c r="G9" s="21"/>
      <c r="H9" s="11">
        <f t="shared" ref="H9:H15" si="1">SUM(D9:G9)</f>
        <v>5</v>
      </c>
      <c r="J9" s="10">
        <v>1110</v>
      </c>
      <c r="K9" s="10">
        <v>1125</v>
      </c>
      <c r="L9" s="10">
        <v>1150</v>
      </c>
      <c r="M9" s="10">
        <v>1175</v>
      </c>
      <c r="N9" s="11">
        <f t="shared" si="0"/>
        <v>5675</v>
      </c>
      <c r="P9" s="10">
        <v>200</v>
      </c>
      <c r="Q9" s="10">
        <v>180</v>
      </c>
      <c r="R9" s="10">
        <v>135</v>
      </c>
    </row>
    <row r="10" spans="2:18" ht="15" customHeight="1" thickBot="1" x14ac:dyDescent="0.2">
      <c r="B10" s="5" t="str">
        <f>Instructions!D31</f>
        <v>Family Medicine</v>
      </c>
      <c r="C10" s="5"/>
      <c r="D10" s="21">
        <v>1</v>
      </c>
      <c r="E10" s="21">
        <v>9</v>
      </c>
      <c r="F10" s="21">
        <v>2</v>
      </c>
      <c r="G10" s="21"/>
      <c r="H10" s="11">
        <f t="shared" si="1"/>
        <v>12</v>
      </c>
      <c r="J10" s="10">
        <v>1100</v>
      </c>
      <c r="K10" s="10">
        <v>1125</v>
      </c>
      <c r="L10" s="10">
        <v>1150</v>
      </c>
      <c r="M10" s="10">
        <v>1175</v>
      </c>
      <c r="N10" s="11">
        <f t="shared" si="0"/>
        <v>13525</v>
      </c>
      <c r="P10" s="10">
        <v>200</v>
      </c>
      <c r="Q10" s="10">
        <v>180</v>
      </c>
      <c r="R10" s="10">
        <v>135</v>
      </c>
    </row>
    <row r="11" spans="2:18" ht="15" customHeight="1" thickBot="1" x14ac:dyDescent="0.2">
      <c r="B11" s="5" t="str">
        <f>Instructions!D32</f>
        <v>Internal Medicine</v>
      </c>
      <c r="C11" s="5"/>
      <c r="D11" s="21"/>
      <c r="E11" s="21">
        <v>1</v>
      </c>
      <c r="F11" s="21">
        <v>2</v>
      </c>
      <c r="G11" s="21"/>
      <c r="H11" s="11">
        <f t="shared" si="1"/>
        <v>3</v>
      </c>
      <c r="J11" s="10">
        <v>1100</v>
      </c>
      <c r="K11" s="10">
        <v>1125</v>
      </c>
      <c r="L11" s="10">
        <v>1150</v>
      </c>
      <c r="M11" s="10">
        <v>1175</v>
      </c>
      <c r="N11" s="11">
        <f t="shared" si="0"/>
        <v>3425</v>
      </c>
      <c r="P11" s="10">
        <v>200</v>
      </c>
      <c r="Q11" s="10">
        <v>180</v>
      </c>
      <c r="R11" s="10">
        <v>135</v>
      </c>
    </row>
    <row r="12" spans="2:18" ht="15" customHeight="1" thickBot="1" x14ac:dyDescent="0.2">
      <c r="B12" s="5" t="str">
        <f>Instructions!D33</f>
        <v>Nutrition</v>
      </c>
      <c r="C12" s="5"/>
      <c r="D12" s="21"/>
      <c r="E12" s="21">
        <v>4</v>
      </c>
      <c r="F12" s="21">
        <v>1</v>
      </c>
      <c r="G12" s="21">
        <v>1</v>
      </c>
      <c r="H12" s="11">
        <f t="shared" si="1"/>
        <v>6</v>
      </c>
      <c r="J12" s="10">
        <v>1100</v>
      </c>
      <c r="K12" s="10">
        <v>1125</v>
      </c>
      <c r="L12" s="10">
        <v>1150</v>
      </c>
      <c r="M12" s="10">
        <v>1175</v>
      </c>
      <c r="N12" s="11">
        <f t="shared" si="0"/>
        <v>6825</v>
      </c>
      <c r="P12" s="10">
        <v>200</v>
      </c>
      <c r="Q12" s="10">
        <v>180</v>
      </c>
      <c r="R12" s="10">
        <v>135</v>
      </c>
    </row>
    <row r="13" spans="2:18" ht="15" customHeight="1" thickBot="1" x14ac:dyDescent="0.2">
      <c r="B13" s="5" t="str">
        <f>Instructions!D34</f>
        <v>Pediatrics</v>
      </c>
      <c r="C13" s="5"/>
      <c r="D13" s="21">
        <v>1</v>
      </c>
      <c r="E13" s="21">
        <v>4</v>
      </c>
      <c r="F13" s="21">
        <v>1</v>
      </c>
      <c r="G13" s="21">
        <v>2</v>
      </c>
      <c r="H13" s="11">
        <f t="shared" si="1"/>
        <v>8</v>
      </c>
      <c r="J13" s="10">
        <v>1100</v>
      </c>
      <c r="K13" s="10">
        <v>1125</v>
      </c>
      <c r="L13" s="10">
        <v>1150</v>
      </c>
      <c r="M13" s="10">
        <v>1175</v>
      </c>
      <c r="N13" s="11">
        <f t="shared" si="0"/>
        <v>9100</v>
      </c>
      <c r="P13" s="10">
        <v>200</v>
      </c>
      <c r="Q13" s="10">
        <v>180</v>
      </c>
      <c r="R13" s="10">
        <v>135</v>
      </c>
    </row>
    <row r="14" spans="2:18" ht="15" customHeight="1" thickBot="1" x14ac:dyDescent="0.2">
      <c r="B14" s="5" t="str">
        <f>Instructions!D35</f>
        <v>Optometry</v>
      </c>
      <c r="C14" s="5"/>
      <c r="D14" s="21"/>
      <c r="E14" s="21">
        <v>4</v>
      </c>
      <c r="F14" s="21">
        <v>3</v>
      </c>
      <c r="G14" s="21"/>
      <c r="H14" s="11">
        <f t="shared" si="1"/>
        <v>7</v>
      </c>
      <c r="J14" s="10">
        <v>1100</v>
      </c>
      <c r="K14" s="10">
        <v>1125</v>
      </c>
      <c r="L14" s="10">
        <v>1150</v>
      </c>
      <c r="M14" s="10">
        <v>1175</v>
      </c>
      <c r="N14" s="11">
        <f t="shared" si="0"/>
        <v>7950</v>
      </c>
      <c r="P14" s="10">
        <v>400</v>
      </c>
      <c r="Q14" s="10">
        <v>360</v>
      </c>
      <c r="R14" s="10">
        <v>270</v>
      </c>
    </row>
    <row r="15" spans="2:18" ht="15" customHeight="1" thickBot="1" x14ac:dyDescent="0.2">
      <c r="B15" s="5" t="str">
        <f>Instructions!D36</f>
        <v>Behavioral Health</v>
      </c>
      <c r="C15" s="5"/>
      <c r="D15" s="21">
        <v>1</v>
      </c>
      <c r="E15" s="21"/>
      <c r="F15" s="21">
        <v>1</v>
      </c>
      <c r="G15" s="21"/>
      <c r="H15" s="11">
        <f t="shared" si="1"/>
        <v>2</v>
      </c>
      <c r="J15" s="10">
        <v>1100</v>
      </c>
      <c r="K15" s="10">
        <v>1125</v>
      </c>
      <c r="L15" s="10">
        <v>1150</v>
      </c>
      <c r="M15" s="10">
        <v>1175</v>
      </c>
      <c r="N15" s="11">
        <f t="shared" si="0"/>
        <v>2250</v>
      </c>
      <c r="P15" s="10">
        <v>200</v>
      </c>
      <c r="Q15" s="10">
        <v>180</v>
      </c>
      <c r="R15" s="10">
        <v>135</v>
      </c>
    </row>
    <row r="16" spans="2:18" ht="10" customHeight="1" thickBot="1" x14ac:dyDescent="0.2">
      <c r="B16" s="5"/>
      <c r="C16" s="5"/>
    </row>
    <row r="17" spans="2:18" ht="15" customHeight="1" thickTop="1" thickBot="1" x14ac:dyDescent="0.2">
      <c r="B17" s="12" t="s">
        <v>18</v>
      </c>
      <c r="C17" s="12"/>
      <c r="D17" s="13">
        <f>SUM(D8:D16)</f>
        <v>9</v>
      </c>
      <c r="E17" s="13">
        <f>SUM(E8:E16)</f>
        <v>27</v>
      </c>
      <c r="F17" s="13">
        <f>SUM(F8:F16)</f>
        <v>15</v>
      </c>
      <c r="G17" s="13">
        <f>SUM(G8:G16)</f>
        <v>4</v>
      </c>
      <c r="H17" s="13">
        <f>SUM(H8:H16)</f>
        <v>55</v>
      </c>
      <c r="I17" s="13"/>
      <c r="J17" s="13">
        <f>SUM(J8:J16)</f>
        <v>8820</v>
      </c>
      <c r="K17" s="13">
        <f>SUM(K8:K16)</f>
        <v>9000</v>
      </c>
      <c r="L17" s="13">
        <f>SUM(L8:L16)</f>
        <v>9200</v>
      </c>
      <c r="M17" s="13">
        <f>SUM(M8:M16)</f>
        <v>9400</v>
      </c>
      <c r="N17" s="13">
        <f>SUM(N8:N16)</f>
        <v>62285</v>
      </c>
      <c r="O17" s="13"/>
      <c r="P17" s="13">
        <f>SUM(P8:P16)</f>
        <v>1800</v>
      </c>
      <c r="Q17" s="13">
        <f>SUM(Q8:Q16)</f>
        <v>1620</v>
      </c>
      <c r="R17" s="13">
        <f>SUM(R8:R16)</f>
        <v>1215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BB28F7-4B17-46BC-A8E5-7D1A76054C88}">
          <x14:formula1>
            <xm:f>Instructions!$B$29:$B$36</xm:f>
          </x14:formula1>
          <xm:sqref>B2</xm:sqref>
        </x14:dataValidation>
        <x14:dataValidation type="list" allowBlank="1" showInputMessage="1" showErrorMessage="1" xr:uid="{142E45C4-FA6E-40A8-A84F-C0003880456D}">
          <x14:formula1>
            <xm:f>Instructions!$C$29:$C$36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8161-F304-46F1-950E-750D9170DF73}">
  <dimension ref="B1:Q62"/>
  <sheetViews>
    <sheetView workbookViewId="0">
      <selection activeCell="A3" sqref="A3"/>
    </sheetView>
  </sheetViews>
  <sheetFormatPr baseColWidth="10" defaultColWidth="9" defaultRowHeight="15" customHeight="1" x14ac:dyDescent="0.15"/>
  <cols>
    <col min="1" max="1" width="2.796875" customWidth="1"/>
    <col min="2" max="2" width="20.796875" customWidth="1"/>
    <col min="3" max="18" width="10.796875" customWidth="1"/>
  </cols>
  <sheetData>
    <row r="1" spans="2:17" s="2" customFormat="1" ht="30" customHeight="1" x14ac:dyDescent="0.15">
      <c r="B1" s="2" t="s">
        <v>58</v>
      </c>
    </row>
    <row r="2" spans="2:17" s="18" customFormat="1" ht="15" customHeight="1" x14ac:dyDescent="0.15">
      <c r="B2" s="18" t="str">
        <f>'Controls Input'!B2&amp;", "&amp;'Controls Input'!C2</f>
        <v>Location A, 2022</v>
      </c>
    </row>
    <row r="4" spans="2:17" ht="20" customHeight="1" thickBot="1" x14ac:dyDescent="0.3">
      <c r="B4" s="3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 thickTop="1" x14ac:dyDescent="0.15"/>
    <row r="6" spans="2:17" ht="20" customHeight="1" x14ac:dyDescent="0.15">
      <c r="C6" s="23" t="s">
        <v>9</v>
      </c>
      <c r="D6" s="23"/>
      <c r="E6" s="23"/>
      <c r="F6" s="23"/>
      <c r="G6" s="23"/>
      <c r="I6" s="23" t="s">
        <v>10</v>
      </c>
      <c r="J6" s="23"/>
      <c r="K6" s="23"/>
      <c r="L6" s="23"/>
      <c r="M6" s="23"/>
      <c r="O6" s="23" t="s">
        <v>11</v>
      </c>
      <c r="P6" s="23"/>
      <c r="Q6" s="23"/>
    </row>
    <row r="7" spans="2:17" ht="20" customHeight="1" thickBot="1" x14ac:dyDescent="0.2">
      <c r="B7" s="8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8"/>
      <c r="I7" s="9" t="s">
        <v>13</v>
      </c>
      <c r="J7" s="9" t="s">
        <v>14</v>
      </c>
      <c r="K7" s="9" t="s">
        <v>15</v>
      </c>
      <c r="L7" s="9" t="s">
        <v>16</v>
      </c>
      <c r="M7" s="9" t="s">
        <v>18</v>
      </c>
      <c r="N7" s="8"/>
      <c r="O7" s="9" t="s">
        <v>19</v>
      </c>
      <c r="P7" s="9" t="s">
        <v>37</v>
      </c>
      <c r="Q7" s="9" t="s">
        <v>38</v>
      </c>
    </row>
    <row r="8" spans="2:17" ht="15" customHeight="1" thickBot="1" x14ac:dyDescent="0.2">
      <c r="B8" s="5" t="str">
        <f>Instructions!D29</f>
        <v>Dentist</v>
      </c>
      <c r="C8" s="24">
        <f>'Controls Input'!D8</f>
        <v>6</v>
      </c>
      <c r="D8" s="24">
        <f>'Controls Input'!E8</f>
        <v>2</v>
      </c>
      <c r="E8" s="24">
        <f>'Controls Input'!F8</f>
        <v>3</v>
      </c>
      <c r="F8" s="24">
        <f>'Controls Input'!G8</f>
        <v>1</v>
      </c>
      <c r="G8" s="11">
        <f>SUM(C8:F8)</f>
        <v>12</v>
      </c>
      <c r="I8" s="16">
        <f>'Controls Input'!J8</f>
        <v>1110</v>
      </c>
      <c r="J8" s="16">
        <f>'Controls Input'!K8</f>
        <v>1125</v>
      </c>
      <c r="K8" s="16">
        <f>'Controls Input'!L8</f>
        <v>1150</v>
      </c>
      <c r="L8" s="16">
        <f>'Controls Input'!M8</f>
        <v>1175</v>
      </c>
      <c r="M8" s="11">
        <f t="shared" ref="M8:M15" si="0">SUMPRODUCT(C8:F8,I8:L8)</f>
        <v>13535</v>
      </c>
      <c r="O8" s="16">
        <f>'Controls Input'!P8</f>
        <v>200</v>
      </c>
      <c r="P8" s="16">
        <f>'Controls Input'!Q8</f>
        <v>180</v>
      </c>
      <c r="Q8" s="16">
        <f>'Controls Input'!R8</f>
        <v>135</v>
      </c>
    </row>
    <row r="9" spans="2:17" ht="15" customHeight="1" thickBot="1" x14ac:dyDescent="0.2">
      <c r="B9" s="5" t="str">
        <f>Instructions!D30</f>
        <v>Orthodontist</v>
      </c>
      <c r="C9" s="24">
        <f>'Controls Input'!D9</f>
        <v>0</v>
      </c>
      <c r="D9" s="24">
        <f>'Controls Input'!E9</f>
        <v>3</v>
      </c>
      <c r="E9" s="24">
        <f>'Controls Input'!F9</f>
        <v>2</v>
      </c>
      <c r="F9" s="24">
        <f>'Controls Input'!G9</f>
        <v>0</v>
      </c>
      <c r="G9" s="11">
        <f t="shared" ref="G9:G15" si="1">SUM(C9:F9)</f>
        <v>5</v>
      </c>
      <c r="I9" s="16">
        <f>'Controls Input'!J9</f>
        <v>1110</v>
      </c>
      <c r="J9" s="16">
        <f>'Controls Input'!K9</f>
        <v>1125</v>
      </c>
      <c r="K9" s="16">
        <f>'Controls Input'!L9</f>
        <v>1150</v>
      </c>
      <c r="L9" s="16">
        <f>'Controls Input'!M9</f>
        <v>1175</v>
      </c>
      <c r="M9" s="11">
        <f t="shared" si="0"/>
        <v>5675</v>
      </c>
      <c r="O9" s="16">
        <f>'Controls Input'!P9</f>
        <v>200</v>
      </c>
      <c r="P9" s="16">
        <f>'Controls Input'!Q9</f>
        <v>180</v>
      </c>
      <c r="Q9" s="16">
        <f>'Controls Input'!R9</f>
        <v>135</v>
      </c>
    </row>
    <row r="10" spans="2:17" ht="15" customHeight="1" thickBot="1" x14ac:dyDescent="0.2">
      <c r="B10" s="5" t="str">
        <f>Instructions!D31</f>
        <v>Family Medicine</v>
      </c>
      <c r="C10" s="24">
        <f>'Controls Input'!D10</f>
        <v>1</v>
      </c>
      <c r="D10" s="24">
        <f>'Controls Input'!E10</f>
        <v>9</v>
      </c>
      <c r="E10" s="24">
        <f>'Controls Input'!F10</f>
        <v>2</v>
      </c>
      <c r="F10" s="24">
        <f>'Controls Input'!G10</f>
        <v>0</v>
      </c>
      <c r="G10" s="11">
        <f t="shared" si="1"/>
        <v>12</v>
      </c>
      <c r="I10" s="16">
        <f>'Controls Input'!J10</f>
        <v>1100</v>
      </c>
      <c r="J10" s="16">
        <f>'Controls Input'!K10</f>
        <v>1125</v>
      </c>
      <c r="K10" s="16">
        <f>'Controls Input'!L10</f>
        <v>1150</v>
      </c>
      <c r="L10" s="16">
        <f>'Controls Input'!M10</f>
        <v>1175</v>
      </c>
      <c r="M10" s="11">
        <f t="shared" si="0"/>
        <v>13525</v>
      </c>
      <c r="O10" s="16">
        <f>'Controls Input'!P10</f>
        <v>200</v>
      </c>
      <c r="P10" s="16">
        <f>'Controls Input'!Q10</f>
        <v>180</v>
      </c>
      <c r="Q10" s="16">
        <f>'Controls Input'!R10</f>
        <v>135</v>
      </c>
    </row>
    <row r="11" spans="2:17" ht="15" customHeight="1" thickBot="1" x14ac:dyDescent="0.2">
      <c r="B11" s="5" t="str">
        <f>Instructions!D32</f>
        <v>Internal Medicine</v>
      </c>
      <c r="C11" s="24">
        <f>'Controls Input'!D11</f>
        <v>0</v>
      </c>
      <c r="D11" s="24">
        <f>'Controls Input'!E11</f>
        <v>1</v>
      </c>
      <c r="E11" s="24">
        <f>'Controls Input'!F11</f>
        <v>2</v>
      </c>
      <c r="F11" s="24">
        <f>'Controls Input'!G11</f>
        <v>0</v>
      </c>
      <c r="G11" s="11">
        <f t="shared" si="1"/>
        <v>3</v>
      </c>
      <c r="I11" s="16">
        <f>'Controls Input'!J11</f>
        <v>1100</v>
      </c>
      <c r="J11" s="16">
        <f>'Controls Input'!K11</f>
        <v>1125</v>
      </c>
      <c r="K11" s="16">
        <f>'Controls Input'!L11</f>
        <v>1150</v>
      </c>
      <c r="L11" s="16">
        <f>'Controls Input'!M11</f>
        <v>1175</v>
      </c>
      <c r="M11" s="11">
        <f t="shared" si="0"/>
        <v>3425</v>
      </c>
      <c r="O11" s="16">
        <f>'Controls Input'!P11</f>
        <v>200</v>
      </c>
      <c r="P11" s="16">
        <f>'Controls Input'!Q11</f>
        <v>180</v>
      </c>
      <c r="Q11" s="16">
        <f>'Controls Input'!R11</f>
        <v>135</v>
      </c>
    </row>
    <row r="12" spans="2:17" ht="15" customHeight="1" thickBot="1" x14ac:dyDescent="0.2">
      <c r="B12" s="5" t="str">
        <f>Instructions!D33</f>
        <v>Nutrition</v>
      </c>
      <c r="C12" s="24">
        <f>'Controls Input'!D12</f>
        <v>0</v>
      </c>
      <c r="D12" s="24">
        <f>'Controls Input'!E12</f>
        <v>4</v>
      </c>
      <c r="E12" s="24">
        <f>'Controls Input'!F12</f>
        <v>1</v>
      </c>
      <c r="F12" s="24">
        <f>'Controls Input'!G12</f>
        <v>1</v>
      </c>
      <c r="G12" s="11">
        <f t="shared" si="1"/>
        <v>6</v>
      </c>
      <c r="I12" s="16">
        <f>'Controls Input'!J12</f>
        <v>1100</v>
      </c>
      <c r="J12" s="16">
        <f>'Controls Input'!K12</f>
        <v>1125</v>
      </c>
      <c r="K12" s="16">
        <f>'Controls Input'!L12</f>
        <v>1150</v>
      </c>
      <c r="L12" s="16">
        <f>'Controls Input'!M12</f>
        <v>1175</v>
      </c>
      <c r="M12" s="11">
        <f t="shared" si="0"/>
        <v>6825</v>
      </c>
      <c r="O12" s="16">
        <f>'Controls Input'!P12</f>
        <v>200</v>
      </c>
      <c r="P12" s="16">
        <f>'Controls Input'!Q12</f>
        <v>180</v>
      </c>
      <c r="Q12" s="16">
        <f>'Controls Input'!R12</f>
        <v>135</v>
      </c>
    </row>
    <row r="13" spans="2:17" ht="15" customHeight="1" thickBot="1" x14ac:dyDescent="0.2">
      <c r="B13" s="5" t="str">
        <f>Instructions!D34</f>
        <v>Pediatrics</v>
      </c>
      <c r="C13" s="24">
        <f>'Controls Input'!D13</f>
        <v>1</v>
      </c>
      <c r="D13" s="24">
        <f>'Controls Input'!E13</f>
        <v>4</v>
      </c>
      <c r="E13" s="24">
        <f>'Controls Input'!F13</f>
        <v>1</v>
      </c>
      <c r="F13" s="24">
        <f>'Controls Input'!G13</f>
        <v>2</v>
      </c>
      <c r="G13" s="11">
        <f t="shared" si="1"/>
        <v>8</v>
      </c>
      <c r="I13" s="16">
        <f>'Controls Input'!J13</f>
        <v>1100</v>
      </c>
      <c r="J13" s="16">
        <f>'Controls Input'!K13</f>
        <v>1125</v>
      </c>
      <c r="K13" s="16">
        <f>'Controls Input'!L13</f>
        <v>1150</v>
      </c>
      <c r="L13" s="16">
        <f>'Controls Input'!M13</f>
        <v>1175</v>
      </c>
      <c r="M13" s="11">
        <f t="shared" si="0"/>
        <v>9100</v>
      </c>
      <c r="O13" s="16">
        <f>'Controls Input'!P13</f>
        <v>200</v>
      </c>
      <c r="P13" s="16">
        <f>'Controls Input'!Q13</f>
        <v>180</v>
      </c>
      <c r="Q13" s="16">
        <f>'Controls Input'!R13</f>
        <v>135</v>
      </c>
    </row>
    <row r="14" spans="2:17" ht="15" customHeight="1" thickBot="1" x14ac:dyDescent="0.2">
      <c r="B14" s="5" t="str">
        <f>Instructions!D35</f>
        <v>Optometry</v>
      </c>
      <c r="C14" s="24">
        <f>'Controls Input'!D14</f>
        <v>0</v>
      </c>
      <c r="D14" s="24">
        <f>'Controls Input'!E14</f>
        <v>4</v>
      </c>
      <c r="E14" s="24">
        <f>'Controls Input'!F14</f>
        <v>3</v>
      </c>
      <c r="F14" s="24">
        <f>'Controls Input'!G14</f>
        <v>0</v>
      </c>
      <c r="G14" s="11">
        <f t="shared" si="1"/>
        <v>7</v>
      </c>
      <c r="I14" s="16">
        <f>'Controls Input'!J14</f>
        <v>1100</v>
      </c>
      <c r="J14" s="16">
        <f>'Controls Input'!K14</f>
        <v>1125</v>
      </c>
      <c r="K14" s="16">
        <f>'Controls Input'!L14</f>
        <v>1150</v>
      </c>
      <c r="L14" s="16">
        <f>'Controls Input'!M14</f>
        <v>1175</v>
      </c>
      <c r="M14" s="11">
        <f t="shared" si="0"/>
        <v>7950</v>
      </c>
      <c r="O14" s="16">
        <f>'Controls Input'!P14</f>
        <v>400</v>
      </c>
      <c r="P14" s="16">
        <f>'Controls Input'!Q14</f>
        <v>360</v>
      </c>
      <c r="Q14" s="16">
        <f>'Controls Input'!R14</f>
        <v>270</v>
      </c>
    </row>
    <row r="15" spans="2:17" ht="15" customHeight="1" thickBot="1" x14ac:dyDescent="0.2">
      <c r="B15" s="5" t="str">
        <f>Instructions!D36</f>
        <v>Behavioral Health</v>
      </c>
      <c r="C15" s="24">
        <f>'Controls Input'!D15</f>
        <v>1</v>
      </c>
      <c r="D15" s="24">
        <f>'Controls Input'!E15</f>
        <v>0</v>
      </c>
      <c r="E15" s="24">
        <f>'Controls Input'!F15</f>
        <v>1</v>
      </c>
      <c r="F15" s="24">
        <f>'Controls Input'!G15</f>
        <v>0</v>
      </c>
      <c r="G15" s="11">
        <f t="shared" si="1"/>
        <v>2</v>
      </c>
      <c r="I15" s="16">
        <f>'Controls Input'!J15</f>
        <v>1100</v>
      </c>
      <c r="J15" s="16">
        <f>'Controls Input'!K15</f>
        <v>1125</v>
      </c>
      <c r="K15" s="16">
        <f>'Controls Input'!L15</f>
        <v>1150</v>
      </c>
      <c r="L15" s="16">
        <f>'Controls Input'!M15</f>
        <v>1175</v>
      </c>
      <c r="M15" s="11">
        <f t="shared" si="0"/>
        <v>2250</v>
      </c>
      <c r="O15" s="16">
        <f>'Controls Input'!P15</f>
        <v>200</v>
      </c>
      <c r="P15" s="16">
        <f>'Controls Input'!Q15</f>
        <v>180</v>
      </c>
      <c r="Q15" s="16">
        <f>'Controls Input'!R15</f>
        <v>135</v>
      </c>
    </row>
    <row r="16" spans="2:17" ht="10" customHeight="1" thickBot="1" x14ac:dyDescent="0.2">
      <c r="B16" s="5"/>
    </row>
    <row r="17" spans="2:17" ht="15" customHeight="1" thickTop="1" thickBot="1" x14ac:dyDescent="0.2">
      <c r="B17" s="12" t="s">
        <v>18</v>
      </c>
      <c r="C17" s="13">
        <f>SUM(C8:C16)</f>
        <v>9</v>
      </c>
      <c r="D17" s="13">
        <f>SUM(D8:D16)</f>
        <v>27</v>
      </c>
      <c r="E17" s="13">
        <f>SUM(E8:E16)</f>
        <v>15</v>
      </c>
      <c r="F17" s="13">
        <f>SUM(F8:F16)</f>
        <v>4</v>
      </c>
      <c r="G17" s="13">
        <f>SUM(G8:G16)</f>
        <v>55</v>
      </c>
      <c r="H17" s="13"/>
      <c r="I17" s="13">
        <f>SUM(I8:I16)</f>
        <v>8820</v>
      </c>
      <c r="J17" s="13">
        <f>SUM(J8:J16)</f>
        <v>9000</v>
      </c>
      <c r="K17" s="13">
        <f>SUM(K8:K16)</f>
        <v>9200</v>
      </c>
      <c r="L17" s="13">
        <f>SUM(L8:L16)</f>
        <v>9400</v>
      </c>
      <c r="M17" s="13">
        <f>SUM(M8:M16)</f>
        <v>62285</v>
      </c>
      <c r="N17" s="13"/>
      <c r="O17" s="13">
        <f>SUM(O8:O16)</f>
        <v>1800</v>
      </c>
      <c r="P17" s="13">
        <f>SUM(P8:P16)</f>
        <v>1620</v>
      </c>
      <c r="Q17" s="13">
        <f>SUM(Q8:Q16)</f>
        <v>1215</v>
      </c>
    </row>
    <row r="19" spans="2:17" ht="20" customHeight="1" thickBot="1" x14ac:dyDescent="0.3">
      <c r="B19" s="3" t="s">
        <v>40</v>
      </c>
      <c r="C19" s="3"/>
      <c r="D19" s="3"/>
      <c r="E19" s="3"/>
      <c r="F19" s="3"/>
    </row>
    <row r="20" spans="2:17" ht="15" customHeight="1" thickTop="1" x14ac:dyDescent="0.15"/>
    <row r="21" spans="2:17" ht="20" customHeight="1" x14ac:dyDescent="0.15">
      <c r="C21" s="23" t="s">
        <v>41</v>
      </c>
      <c r="D21" s="23"/>
      <c r="E21" s="23"/>
      <c r="F21" s="23"/>
    </row>
    <row r="22" spans="2:17" ht="20" customHeight="1" thickBot="1" x14ac:dyDescent="0.2">
      <c r="B22" s="8" t="s">
        <v>12</v>
      </c>
      <c r="C22" s="9" t="s">
        <v>19</v>
      </c>
      <c r="D22" s="9" t="s">
        <v>37</v>
      </c>
      <c r="E22" s="9" t="s">
        <v>38</v>
      </c>
      <c r="F22" s="9" t="s">
        <v>18</v>
      </c>
    </row>
    <row r="23" spans="2:17" ht="15" customHeight="1" thickBot="1" x14ac:dyDescent="0.2">
      <c r="B23" s="5" t="str">
        <f>Instructions!D29</f>
        <v>Dentist</v>
      </c>
      <c r="C23" s="17">
        <v>0.35</v>
      </c>
      <c r="D23" s="17">
        <v>0.45</v>
      </c>
      <c r="E23" s="17">
        <v>0.2</v>
      </c>
      <c r="F23" s="20">
        <f>SUM(C23:E23)</f>
        <v>1</v>
      </c>
    </row>
    <row r="24" spans="2:17" ht="15" customHeight="1" thickBot="1" x14ac:dyDescent="0.2">
      <c r="B24" s="5" t="str">
        <f>Instructions!D30</f>
        <v>Orthodontist</v>
      </c>
      <c r="C24" s="17">
        <v>0.3</v>
      </c>
      <c r="D24" s="17">
        <v>0.3</v>
      </c>
      <c r="E24" s="17">
        <v>0.4</v>
      </c>
      <c r="F24" s="20">
        <f t="shared" ref="F24:F30" si="2">SUM(C24:E24)</f>
        <v>1</v>
      </c>
    </row>
    <row r="25" spans="2:17" ht="15" customHeight="1" thickBot="1" x14ac:dyDescent="0.2">
      <c r="B25" s="5" t="str">
        <f>Instructions!D31</f>
        <v>Family Medicine</v>
      </c>
      <c r="C25" s="17">
        <v>0.8</v>
      </c>
      <c r="D25" s="17">
        <v>0.2</v>
      </c>
      <c r="E25" s="17"/>
      <c r="F25" s="20">
        <f t="shared" si="2"/>
        <v>1</v>
      </c>
    </row>
    <row r="26" spans="2:17" ht="15" customHeight="1" thickBot="1" x14ac:dyDescent="0.2">
      <c r="B26" s="5" t="str">
        <f>Instructions!D32</f>
        <v>Internal Medicine</v>
      </c>
      <c r="C26" s="17">
        <v>0.4</v>
      </c>
      <c r="D26" s="17">
        <v>0.4</v>
      </c>
      <c r="E26" s="17">
        <v>0.2</v>
      </c>
      <c r="F26" s="20">
        <f t="shared" si="2"/>
        <v>1</v>
      </c>
    </row>
    <row r="27" spans="2:17" ht="15" customHeight="1" thickBot="1" x14ac:dyDescent="0.2">
      <c r="B27" s="5" t="str">
        <f>Instructions!D33</f>
        <v>Nutrition</v>
      </c>
      <c r="C27" s="17">
        <v>0.4</v>
      </c>
      <c r="D27" s="17">
        <v>0.4</v>
      </c>
      <c r="E27" s="17">
        <v>0.2</v>
      </c>
      <c r="F27" s="20">
        <f t="shared" si="2"/>
        <v>1</v>
      </c>
    </row>
    <row r="28" spans="2:17" ht="15" customHeight="1" thickBot="1" x14ac:dyDescent="0.2">
      <c r="B28" s="5" t="str">
        <f>Instructions!D34</f>
        <v>Pediatrics</v>
      </c>
      <c r="C28" s="17">
        <v>0.4</v>
      </c>
      <c r="D28" s="17">
        <v>0.4</v>
      </c>
      <c r="E28" s="17">
        <v>0.2</v>
      </c>
      <c r="F28" s="20">
        <f t="shared" si="2"/>
        <v>1</v>
      </c>
    </row>
    <row r="29" spans="2:17" ht="15" customHeight="1" thickBot="1" x14ac:dyDescent="0.2">
      <c r="B29" s="5" t="str">
        <f>Instructions!D35</f>
        <v>Optometry</v>
      </c>
      <c r="C29" s="17">
        <v>0.4</v>
      </c>
      <c r="D29" s="17">
        <v>0.4</v>
      </c>
      <c r="E29" s="17">
        <v>0.2</v>
      </c>
      <c r="F29" s="20">
        <f t="shared" si="2"/>
        <v>1</v>
      </c>
    </row>
    <row r="30" spans="2:17" ht="15" customHeight="1" thickBot="1" x14ac:dyDescent="0.2">
      <c r="B30" s="5" t="str">
        <f>Instructions!D36</f>
        <v>Behavioral Health</v>
      </c>
      <c r="C30" s="17">
        <v>0.4</v>
      </c>
      <c r="D30" s="17">
        <v>0.4</v>
      </c>
      <c r="E30" s="17">
        <v>0.2</v>
      </c>
      <c r="F30" s="20">
        <f t="shared" si="2"/>
        <v>1</v>
      </c>
    </row>
    <row r="31" spans="2:17" ht="10" customHeight="1" thickBot="1" x14ac:dyDescent="0.2">
      <c r="B31" s="5"/>
    </row>
    <row r="32" spans="2:17" ht="15" customHeight="1" thickTop="1" thickBot="1" x14ac:dyDescent="0.2">
      <c r="B32" s="12" t="s">
        <v>18</v>
      </c>
      <c r="C32" s="13">
        <f>SUM(C22:C31)</f>
        <v>3.4499999999999997</v>
      </c>
      <c r="D32" s="13">
        <f>SUM(D22:D31)</f>
        <v>2.9499999999999997</v>
      </c>
      <c r="E32" s="13">
        <f>SUM(E22:E31)</f>
        <v>1.5999999999999999</v>
      </c>
      <c r="F32" s="13">
        <f>SUM(F22:F31)</f>
        <v>8</v>
      </c>
    </row>
    <row r="34" spans="2:15" ht="20" customHeight="1" thickBot="1" x14ac:dyDescent="0.3">
      <c r="B34" s="3" t="s">
        <v>59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customHeight="1" thickTop="1" x14ac:dyDescent="0.15"/>
    <row r="36" spans="2:15" ht="20" customHeight="1" x14ac:dyDescent="0.15">
      <c r="C36" s="23" t="s">
        <v>56</v>
      </c>
      <c r="D36" s="23"/>
      <c r="E36" s="23"/>
      <c r="F36" s="23"/>
    </row>
    <row r="37" spans="2:15" ht="20" customHeight="1" thickBot="1" x14ac:dyDescent="0.2">
      <c r="B37" s="8" t="s">
        <v>12</v>
      </c>
      <c r="C37" s="9" t="s">
        <v>44</v>
      </c>
      <c r="D37" s="9" t="s">
        <v>45</v>
      </c>
      <c r="E37" s="9" t="s">
        <v>46</v>
      </c>
      <c r="F37" s="9" t="s">
        <v>47</v>
      </c>
      <c r="G37" s="9" t="s">
        <v>48</v>
      </c>
      <c r="H37" s="9" t="s">
        <v>49</v>
      </c>
      <c r="I37" s="9" t="s">
        <v>50</v>
      </c>
      <c r="J37" s="9" t="s">
        <v>51</v>
      </c>
      <c r="K37" s="9" t="s">
        <v>52</v>
      </c>
      <c r="L37" s="9" t="s">
        <v>53</v>
      </c>
      <c r="M37" s="9" t="s">
        <v>54</v>
      </c>
      <c r="N37" s="9" t="s">
        <v>55</v>
      </c>
      <c r="O37" s="9" t="s">
        <v>18</v>
      </c>
    </row>
    <row r="38" spans="2:15" ht="15" customHeight="1" thickBot="1" x14ac:dyDescent="0.2">
      <c r="B38" s="5" t="str">
        <f>Instructions!D29</f>
        <v>Dentist</v>
      </c>
      <c r="C38" s="17">
        <v>8.3333333333333343E-2</v>
      </c>
      <c r="D38" s="17">
        <v>8.3333333333333343E-2</v>
      </c>
      <c r="E38" s="17">
        <v>8.3333333333333343E-2</v>
      </c>
      <c r="F38" s="17">
        <v>8.3333333333333343E-2</v>
      </c>
      <c r="G38" s="17">
        <v>8.3333333333333343E-2</v>
      </c>
      <c r="H38" s="17">
        <v>8.3333333333333343E-2</v>
      </c>
      <c r="I38" s="17">
        <v>8.3333333333333343E-2</v>
      </c>
      <c r="J38" s="17">
        <v>8.3333333333333343E-2</v>
      </c>
      <c r="K38" s="17">
        <v>8.3333333333333343E-2</v>
      </c>
      <c r="L38" s="17">
        <v>8.3333333333333343E-2</v>
      </c>
      <c r="M38" s="17">
        <v>8.3333333333333343E-2</v>
      </c>
      <c r="N38" s="17">
        <v>8.3333333333333343E-2</v>
      </c>
      <c r="O38" s="20">
        <f>SUM(C38:N38)</f>
        <v>1.0000000000000002</v>
      </c>
    </row>
    <row r="39" spans="2:15" ht="15" customHeight="1" thickBot="1" x14ac:dyDescent="0.2">
      <c r="B39" s="5" t="str">
        <f>Instructions!D30</f>
        <v>Orthodontist</v>
      </c>
      <c r="C39" s="17">
        <v>0.05</v>
      </c>
      <c r="D39" s="17">
        <v>0.08</v>
      </c>
      <c r="E39" s="17">
        <v>0.1</v>
      </c>
      <c r="F39" s="17">
        <v>0.12</v>
      </c>
      <c r="G39" s="17">
        <v>7.4999999999999997E-2</v>
      </c>
      <c r="H39" s="17">
        <v>7.4999999999999997E-2</v>
      </c>
      <c r="I39" s="17">
        <v>7.4999999999999997E-2</v>
      </c>
      <c r="J39" s="17">
        <v>7.4999999999999997E-2</v>
      </c>
      <c r="K39" s="17">
        <v>0.12</v>
      </c>
      <c r="L39" s="17">
        <v>0.1</v>
      </c>
      <c r="M39" s="17">
        <v>0.08</v>
      </c>
      <c r="N39" s="17">
        <v>0.05</v>
      </c>
      <c r="O39" s="20">
        <f t="shared" ref="O39:O45" si="3">SUM(C39:N39)</f>
        <v>0.99999999999999989</v>
      </c>
    </row>
    <row r="40" spans="2:15" ht="15" customHeight="1" thickBot="1" x14ac:dyDescent="0.2">
      <c r="B40" s="5" t="str">
        <f>Instructions!D31</f>
        <v>Family Medicine</v>
      </c>
      <c r="C40" s="17">
        <v>6.666666666666668E-2</v>
      </c>
      <c r="D40" s="17">
        <v>8.1666666666666665E-2</v>
      </c>
      <c r="E40" s="17">
        <v>9.1666666666666674E-2</v>
      </c>
      <c r="F40" s="17">
        <v>0.10166666666666667</v>
      </c>
      <c r="G40" s="17">
        <v>7.9166666666666663E-2</v>
      </c>
      <c r="H40" s="17">
        <v>7.9166666666666663E-2</v>
      </c>
      <c r="I40" s="17">
        <v>7.9166666666666663E-2</v>
      </c>
      <c r="J40" s="17">
        <v>7.9166666666666663E-2</v>
      </c>
      <c r="K40" s="17">
        <v>0.10166666666666667</v>
      </c>
      <c r="L40" s="17">
        <v>9.1666666666666674E-2</v>
      </c>
      <c r="M40" s="17">
        <v>8.1666666666666665E-2</v>
      </c>
      <c r="N40" s="17">
        <v>6.666666666666668E-2</v>
      </c>
      <c r="O40" s="20">
        <f t="shared" si="3"/>
        <v>0.99999999999999989</v>
      </c>
    </row>
    <row r="41" spans="2:15" ht="15" customHeight="1" thickBot="1" x14ac:dyDescent="0.2">
      <c r="B41" s="5" t="str">
        <f>Instructions!D32</f>
        <v>Internal Medicine</v>
      </c>
      <c r="C41" s="17">
        <v>0.03</v>
      </c>
      <c r="D41" s="17">
        <v>0.03</v>
      </c>
      <c r="E41" s="17">
        <v>0.03</v>
      </c>
      <c r="F41" s="17">
        <v>0.03</v>
      </c>
      <c r="G41" s="17">
        <v>0.15</v>
      </c>
      <c r="H41" s="17">
        <v>0.15</v>
      </c>
      <c r="I41" s="17">
        <v>0.15</v>
      </c>
      <c r="J41" s="17">
        <v>0.15</v>
      </c>
      <c r="K41" s="17">
        <v>7.0000000000000007E-2</v>
      </c>
      <c r="L41" s="17">
        <v>7.0000000000000007E-2</v>
      </c>
      <c r="M41" s="17">
        <v>7.0000000000000007E-2</v>
      </c>
      <c r="N41" s="17">
        <v>7.0000000000000007E-2</v>
      </c>
      <c r="O41" s="20">
        <f t="shared" si="3"/>
        <v>1.0000000000000002</v>
      </c>
    </row>
    <row r="42" spans="2:15" ht="15" customHeight="1" thickBot="1" x14ac:dyDescent="0.2">
      <c r="B42" s="5" t="str">
        <f>Instructions!D33</f>
        <v>Nutrition</v>
      </c>
      <c r="C42" s="17">
        <v>4.8333333333333339E-2</v>
      </c>
      <c r="D42" s="17">
        <v>5.5833333333333332E-2</v>
      </c>
      <c r="E42" s="17">
        <v>6.0833333333333336E-2</v>
      </c>
      <c r="F42" s="17">
        <v>6.5833333333333327E-2</v>
      </c>
      <c r="G42" s="17">
        <v>0.11458333333333333</v>
      </c>
      <c r="H42" s="17">
        <v>0.11458333333333333</v>
      </c>
      <c r="I42" s="17">
        <v>0.11458333333333333</v>
      </c>
      <c r="J42" s="17">
        <v>0.11458333333333333</v>
      </c>
      <c r="K42" s="17">
        <v>8.5833333333333345E-2</v>
      </c>
      <c r="L42" s="17">
        <v>8.083333333333334E-2</v>
      </c>
      <c r="M42" s="17">
        <v>7.5833333333333336E-2</v>
      </c>
      <c r="N42" s="17">
        <v>6.8333333333333343E-2</v>
      </c>
      <c r="O42" s="20">
        <f t="shared" si="3"/>
        <v>1</v>
      </c>
    </row>
    <row r="43" spans="2:15" ht="15" customHeight="1" thickBot="1" x14ac:dyDescent="0.2">
      <c r="B43" s="5" t="str">
        <f>Instructions!D34</f>
        <v>Pediatrics</v>
      </c>
      <c r="C43" s="17">
        <v>4.8750000000000002E-2</v>
      </c>
      <c r="D43" s="17">
        <v>6.1874999999999999E-2</v>
      </c>
      <c r="E43" s="17">
        <v>7.0625000000000007E-2</v>
      </c>
      <c r="F43" s="17">
        <v>7.9375000000000001E-2</v>
      </c>
      <c r="G43" s="17">
        <v>0.1046875</v>
      </c>
      <c r="H43" s="17">
        <v>0.1046875</v>
      </c>
      <c r="I43" s="17">
        <v>0.1046875</v>
      </c>
      <c r="J43" s="17">
        <v>0.1046875</v>
      </c>
      <c r="K43" s="17">
        <v>9.4375000000000014E-2</v>
      </c>
      <c r="L43" s="17">
        <v>8.5625000000000007E-2</v>
      </c>
      <c r="M43" s="17">
        <v>7.6874999999999999E-2</v>
      </c>
      <c r="N43" s="17">
        <v>6.3750000000000015E-2</v>
      </c>
      <c r="O43" s="20">
        <f t="shared" si="3"/>
        <v>1</v>
      </c>
    </row>
    <row r="44" spans="2:15" ht="15" customHeight="1" thickBot="1" x14ac:dyDescent="0.2">
      <c r="B44" s="5" t="str">
        <f>Instructions!D35</f>
        <v>Optometry</v>
      </c>
      <c r="C44" s="17">
        <v>0.03</v>
      </c>
      <c r="D44" s="17">
        <v>0.04</v>
      </c>
      <c r="E44" s="17">
        <v>0.05</v>
      </c>
      <c r="F44" s="17">
        <v>0.06</v>
      </c>
      <c r="G44" s="17">
        <v>7.0000000000000007E-2</v>
      </c>
      <c r="H44" s="17">
        <v>0.08</v>
      </c>
      <c r="I44" s="17">
        <v>0.09</v>
      </c>
      <c r="J44" s="17">
        <v>0.1</v>
      </c>
      <c r="K44" s="17">
        <v>0.11</v>
      </c>
      <c r="L44" s="17">
        <v>0.12</v>
      </c>
      <c r="M44" s="17">
        <v>0.13</v>
      </c>
      <c r="N44" s="17">
        <v>0.12</v>
      </c>
      <c r="O44" s="20">
        <f t="shared" si="3"/>
        <v>1</v>
      </c>
    </row>
    <row r="45" spans="2:15" ht="15" customHeight="1" thickBot="1" x14ac:dyDescent="0.2">
      <c r="B45" s="5" t="str">
        <f>Instructions!D36</f>
        <v>Behavioral Health</v>
      </c>
      <c r="C45" s="17">
        <v>3.9375E-2</v>
      </c>
      <c r="D45" s="17">
        <v>5.0937499999999997E-2</v>
      </c>
      <c r="E45" s="17">
        <v>6.0312500000000005E-2</v>
      </c>
      <c r="F45" s="17">
        <v>6.9687499999999999E-2</v>
      </c>
      <c r="G45" s="17">
        <v>8.7343749999999998E-2</v>
      </c>
      <c r="H45" s="17">
        <v>9.2343750000000002E-2</v>
      </c>
      <c r="I45" s="17">
        <v>9.7343750000000007E-2</v>
      </c>
      <c r="J45" s="17">
        <v>0.10234375000000001</v>
      </c>
      <c r="K45" s="17">
        <v>0.10218750000000001</v>
      </c>
      <c r="L45" s="17">
        <v>0.1028125</v>
      </c>
      <c r="M45" s="17">
        <v>0.1034375</v>
      </c>
      <c r="N45" s="17">
        <v>9.1875000000000012E-2</v>
      </c>
      <c r="O45" s="20">
        <f t="shared" si="3"/>
        <v>1</v>
      </c>
    </row>
    <row r="46" spans="2:15" ht="10" customHeight="1" thickBot="1" x14ac:dyDescent="0.2">
      <c r="B46" s="5"/>
    </row>
    <row r="47" spans="2:15" ht="15" customHeight="1" thickTop="1" thickBot="1" x14ac:dyDescent="0.2">
      <c r="B47" s="12" t="s">
        <v>57</v>
      </c>
      <c r="C47" s="13">
        <f>IFERROR(AVERAGE(C38:C45),0)</f>
        <v>4.9557291666666677E-2</v>
      </c>
      <c r="D47" s="13">
        <f t="shared" ref="D47:O47" si="4">IFERROR(AVERAGE(D38:D45),0)</f>
        <v>6.0455729166666666E-2</v>
      </c>
      <c r="E47" s="13">
        <f t="shared" si="4"/>
        <v>6.8346354166666679E-2</v>
      </c>
      <c r="F47" s="13">
        <f t="shared" si="4"/>
        <v>7.6236979166666649E-2</v>
      </c>
      <c r="G47" s="13">
        <f t="shared" si="4"/>
        <v>9.5514322916666672E-2</v>
      </c>
      <c r="H47" s="13">
        <f t="shared" si="4"/>
        <v>9.738932291666666E-2</v>
      </c>
      <c r="I47" s="13">
        <f t="shared" si="4"/>
        <v>9.9264322916666675E-2</v>
      </c>
      <c r="J47" s="13">
        <f t="shared" si="4"/>
        <v>0.10113932291666666</v>
      </c>
      <c r="K47" s="13">
        <f t="shared" si="4"/>
        <v>9.592447916666666E-2</v>
      </c>
      <c r="L47" s="13">
        <f t="shared" si="4"/>
        <v>9.1783854166666665E-2</v>
      </c>
      <c r="M47" s="13">
        <f t="shared" si="4"/>
        <v>8.764322916666667E-2</v>
      </c>
      <c r="N47" s="13">
        <f t="shared" si="4"/>
        <v>7.6744791666666687E-2</v>
      </c>
      <c r="O47" s="13">
        <f t="shared" si="4"/>
        <v>1</v>
      </c>
    </row>
    <row r="49" spans="2:15" ht="20" customHeight="1" thickBot="1" x14ac:dyDescent="0.3">
      <c r="B49" s="3" t="s">
        <v>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5" customHeight="1" thickTop="1" x14ac:dyDescent="0.15"/>
    <row r="51" spans="2:15" ht="20" customHeight="1" x14ac:dyDescent="0.15">
      <c r="C51" s="23" t="s">
        <v>43</v>
      </c>
      <c r="D51" s="23"/>
    </row>
    <row r="52" spans="2:15" ht="20" customHeight="1" thickBot="1" x14ac:dyDescent="0.2">
      <c r="B52" s="8" t="s">
        <v>12</v>
      </c>
      <c r="C52" s="9" t="s">
        <v>44</v>
      </c>
      <c r="D52" s="9" t="s">
        <v>45</v>
      </c>
      <c r="E52" s="9" t="s">
        <v>46</v>
      </c>
      <c r="F52" s="9" t="s">
        <v>47</v>
      </c>
      <c r="G52" s="9" t="s">
        <v>48</v>
      </c>
      <c r="H52" s="9" t="s">
        <v>49</v>
      </c>
      <c r="I52" s="9" t="s">
        <v>50</v>
      </c>
      <c r="J52" s="9" t="s">
        <v>51</v>
      </c>
      <c r="K52" s="9" t="s">
        <v>52</v>
      </c>
      <c r="L52" s="9" t="s">
        <v>53</v>
      </c>
      <c r="M52" s="9" t="s">
        <v>54</v>
      </c>
      <c r="N52" s="9" t="s">
        <v>55</v>
      </c>
      <c r="O52" s="9" t="s">
        <v>18</v>
      </c>
    </row>
    <row r="53" spans="2:15" ht="15" customHeight="1" thickBot="1" x14ac:dyDescent="0.2">
      <c r="B53" s="5" t="str">
        <f>Instructions!D29</f>
        <v>Dentist</v>
      </c>
      <c r="C53" s="16">
        <f t="shared" ref="C53:N53" ca="1" si="5">SUMPRODUCT(OFFSET(_xlfn.XLOOKUP($B53,$B$23:$B$30,$C$23:$C$30),0,0,1,3),OFFSET(_xlfn.XLOOKUP($B53,$B$8:$B$15,$O$8:$O$15),0,0,1,3))*_xlfn.XLOOKUP($B53,$B$8:$B$15,$M$8:$M$15)*C38</f>
        <v>200769.16666666669</v>
      </c>
      <c r="D53" s="16">
        <f t="shared" ca="1" si="5"/>
        <v>200769.16666666669</v>
      </c>
      <c r="E53" s="16">
        <f t="shared" ca="1" si="5"/>
        <v>200769.16666666669</v>
      </c>
      <c r="F53" s="16">
        <f t="shared" ca="1" si="5"/>
        <v>200769.16666666669</v>
      </c>
      <c r="G53" s="16">
        <f t="shared" ca="1" si="5"/>
        <v>200769.16666666669</v>
      </c>
      <c r="H53" s="16">
        <f t="shared" ca="1" si="5"/>
        <v>200769.16666666669</v>
      </c>
      <c r="I53" s="16">
        <f t="shared" ca="1" si="5"/>
        <v>200769.16666666669</v>
      </c>
      <c r="J53" s="16">
        <f t="shared" ca="1" si="5"/>
        <v>200769.16666666669</v>
      </c>
      <c r="K53" s="16">
        <f t="shared" ca="1" si="5"/>
        <v>200769.16666666669</v>
      </c>
      <c r="L53" s="16">
        <f t="shared" ca="1" si="5"/>
        <v>200769.16666666669</v>
      </c>
      <c r="M53" s="16">
        <f t="shared" ca="1" si="5"/>
        <v>200769.16666666669</v>
      </c>
      <c r="N53" s="16">
        <f t="shared" ca="1" si="5"/>
        <v>200769.16666666669</v>
      </c>
      <c r="O53" s="19">
        <f ca="1">SUM(C53:N53)</f>
        <v>2409230.0000000005</v>
      </c>
    </row>
    <row r="54" spans="2:15" ht="15" customHeight="1" thickBot="1" x14ac:dyDescent="0.2">
      <c r="B54" s="5" t="str">
        <f>Instructions!D30</f>
        <v>Orthodontist</v>
      </c>
      <c r="C54" s="16">
        <f t="shared" ref="C54:N54" ca="1" si="6">SUMPRODUCT(OFFSET(_xlfn.XLOOKUP($B54,$B$23:$B$30,$C$23:$C$30),0,0,1,3),OFFSET(_xlfn.XLOOKUP($B54,$B$8:$B$15,$O$8:$O$15),0,0,1,3))*_xlfn.XLOOKUP($B54,$B$8:$B$15,$M$8:$M$15)*C39</f>
        <v>47670</v>
      </c>
      <c r="D54" s="16">
        <f t="shared" ca="1" si="6"/>
        <v>76272</v>
      </c>
      <c r="E54" s="16">
        <f t="shared" ca="1" si="6"/>
        <v>95340</v>
      </c>
      <c r="F54" s="16">
        <f t="shared" ca="1" si="6"/>
        <v>114408</v>
      </c>
      <c r="G54" s="16">
        <f t="shared" ca="1" si="6"/>
        <v>71505</v>
      </c>
      <c r="H54" s="16">
        <f t="shared" ca="1" si="6"/>
        <v>71505</v>
      </c>
      <c r="I54" s="16">
        <f t="shared" ca="1" si="6"/>
        <v>71505</v>
      </c>
      <c r="J54" s="16">
        <f t="shared" ca="1" si="6"/>
        <v>71505</v>
      </c>
      <c r="K54" s="16">
        <f t="shared" ca="1" si="6"/>
        <v>114408</v>
      </c>
      <c r="L54" s="16">
        <f t="shared" ca="1" si="6"/>
        <v>95340</v>
      </c>
      <c r="M54" s="16">
        <f t="shared" ca="1" si="6"/>
        <v>76272</v>
      </c>
      <c r="N54" s="16">
        <f t="shared" ca="1" si="6"/>
        <v>47670</v>
      </c>
      <c r="O54" s="19">
        <f t="shared" ref="O54:O60" ca="1" si="7">SUM(C54:N54)</f>
        <v>953400</v>
      </c>
    </row>
    <row r="55" spans="2:15" ht="15" customHeight="1" thickBot="1" x14ac:dyDescent="0.2">
      <c r="B55" s="5" t="str">
        <f>Instructions!D31</f>
        <v>Family Medicine</v>
      </c>
      <c r="C55" s="16">
        <f t="shared" ref="C55:N55" ca="1" si="8">SUMPRODUCT(OFFSET(_xlfn.XLOOKUP($B55,$B$23:$B$30,$C$23:$C$30),0,0,1,3),OFFSET(_xlfn.XLOOKUP($B55,$B$8:$B$15,$O$8:$O$15),0,0,1,3))*_xlfn.XLOOKUP($B55,$B$8:$B$15,$M$8:$M$15)*C40</f>
        <v>176726.66666666672</v>
      </c>
      <c r="D55" s="16">
        <f t="shared" ca="1" si="8"/>
        <v>216490.16666666666</v>
      </c>
      <c r="E55" s="16">
        <f t="shared" ca="1" si="8"/>
        <v>242999.16666666669</v>
      </c>
      <c r="F55" s="16">
        <f t="shared" ca="1" si="8"/>
        <v>269508.16666666669</v>
      </c>
      <c r="G55" s="16">
        <f t="shared" ca="1" si="8"/>
        <v>209862.91666666666</v>
      </c>
      <c r="H55" s="16">
        <f t="shared" ca="1" si="8"/>
        <v>209862.91666666666</v>
      </c>
      <c r="I55" s="16">
        <f t="shared" ca="1" si="8"/>
        <v>209862.91666666666</v>
      </c>
      <c r="J55" s="16">
        <f t="shared" ca="1" si="8"/>
        <v>209862.91666666666</v>
      </c>
      <c r="K55" s="16">
        <f t="shared" ca="1" si="8"/>
        <v>269508.16666666669</v>
      </c>
      <c r="L55" s="16">
        <f t="shared" ca="1" si="8"/>
        <v>242999.16666666669</v>
      </c>
      <c r="M55" s="16">
        <f t="shared" ca="1" si="8"/>
        <v>216490.16666666666</v>
      </c>
      <c r="N55" s="16">
        <f t="shared" ca="1" si="8"/>
        <v>176726.66666666672</v>
      </c>
      <c r="O55" s="19">
        <f t="shared" ca="1" si="7"/>
        <v>2650900</v>
      </c>
    </row>
    <row r="56" spans="2:15" ht="15" customHeight="1" thickBot="1" x14ac:dyDescent="0.2">
      <c r="B56" s="5" t="str">
        <f>Instructions!D32</f>
        <v>Internal Medicine</v>
      </c>
      <c r="C56" s="16">
        <f t="shared" ref="C56:N56" ca="1" si="9">SUMPRODUCT(OFFSET(_xlfn.XLOOKUP($B56,$B$23:$B$30,$C$23:$C$30),0,0,1,3),OFFSET(_xlfn.XLOOKUP($B56,$B$8:$B$15,$O$8:$O$15),0,0,1,3))*_xlfn.XLOOKUP($B56,$B$8:$B$15,$M$8:$M$15)*C41</f>
        <v>18392.25</v>
      </c>
      <c r="D56" s="16">
        <f t="shared" ca="1" si="9"/>
        <v>18392.25</v>
      </c>
      <c r="E56" s="16">
        <f t="shared" ca="1" si="9"/>
        <v>18392.25</v>
      </c>
      <c r="F56" s="16">
        <f t="shared" ca="1" si="9"/>
        <v>18392.25</v>
      </c>
      <c r="G56" s="16">
        <f t="shared" ca="1" si="9"/>
        <v>91961.25</v>
      </c>
      <c r="H56" s="16">
        <f t="shared" ca="1" si="9"/>
        <v>91961.25</v>
      </c>
      <c r="I56" s="16">
        <f t="shared" ca="1" si="9"/>
        <v>91961.25</v>
      </c>
      <c r="J56" s="16">
        <f t="shared" ca="1" si="9"/>
        <v>91961.25</v>
      </c>
      <c r="K56" s="16">
        <f t="shared" ca="1" si="9"/>
        <v>42915.250000000007</v>
      </c>
      <c r="L56" s="16">
        <f t="shared" ca="1" si="9"/>
        <v>42915.250000000007</v>
      </c>
      <c r="M56" s="16">
        <f t="shared" ca="1" si="9"/>
        <v>42915.250000000007</v>
      </c>
      <c r="N56" s="16">
        <f t="shared" ca="1" si="9"/>
        <v>42915.250000000007</v>
      </c>
      <c r="O56" s="19">
        <f t="shared" ca="1" si="7"/>
        <v>613075</v>
      </c>
    </row>
    <row r="57" spans="2:15" ht="15" customHeight="1" thickBot="1" x14ac:dyDescent="0.2">
      <c r="B57" s="5" t="str">
        <f>Instructions!D33</f>
        <v>Nutrition</v>
      </c>
      <c r="C57" s="16">
        <f t="shared" ref="C57:N57" ca="1" si="10">SUMPRODUCT(OFFSET(_xlfn.XLOOKUP($B57,$B$23:$B$30,$C$23:$C$30),0,0,1,3),OFFSET(_xlfn.XLOOKUP($B57,$B$8:$B$15,$O$8:$O$15),0,0,1,3))*_xlfn.XLOOKUP($B57,$B$8:$B$15,$M$8:$M$15)*C42</f>
        <v>59047.625000000007</v>
      </c>
      <c r="D57" s="16">
        <f t="shared" ca="1" si="10"/>
        <v>68210.1875</v>
      </c>
      <c r="E57" s="16">
        <f t="shared" ca="1" si="10"/>
        <v>74318.5625</v>
      </c>
      <c r="F57" s="16">
        <f t="shared" ca="1" si="10"/>
        <v>80426.937499999985</v>
      </c>
      <c r="G57" s="16">
        <f t="shared" ca="1" si="10"/>
        <v>139983.59375</v>
      </c>
      <c r="H57" s="16">
        <f t="shared" ca="1" si="10"/>
        <v>139983.59375</v>
      </c>
      <c r="I57" s="16">
        <f t="shared" ca="1" si="10"/>
        <v>139983.59375</v>
      </c>
      <c r="J57" s="16">
        <f t="shared" ca="1" si="10"/>
        <v>139983.59375</v>
      </c>
      <c r="K57" s="16">
        <f t="shared" ca="1" si="10"/>
        <v>104860.43750000001</v>
      </c>
      <c r="L57" s="16">
        <f t="shared" ca="1" si="10"/>
        <v>98752.062500000015</v>
      </c>
      <c r="M57" s="16">
        <f t="shared" ca="1" si="10"/>
        <v>92643.6875</v>
      </c>
      <c r="N57" s="16">
        <f t="shared" ca="1" si="10"/>
        <v>83481.125000000015</v>
      </c>
      <c r="O57" s="19">
        <f t="shared" ca="1" si="7"/>
        <v>1221675</v>
      </c>
    </row>
    <row r="58" spans="2:15" ht="15" customHeight="1" thickBot="1" x14ac:dyDescent="0.2">
      <c r="B58" s="5" t="str">
        <f>Instructions!D34</f>
        <v>Pediatrics</v>
      </c>
      <c r="C58" s="16">
        <f t="shared" ref="C58:N58" ca="1" si="11">SUMPRODUCT(OFFSET(_xlfn.XLOOKUP($B58,$B$23:$B$30,$C$23:$C$30),0,0,1,3),OFFSET(_xlfn.XLOOKUP($B58,$B$8:$B$15,$O$8:$O$15),0,0,1,3))*_xlfn.XLOOKUP($B58,$B$8:$B$15,$M$8:$M$15)*C43</f>
        <v>79408.875</v>
      </c>
      <c r="D58" s="16">
        <f t="shared" ca="1" si="11"/>
        <v>100788.1875</v>
      </c>
      <c r="E58" s="16">
        <f t="shared" ca="1" si="11"/>
        <v>115041.06250000001</v>
      </c>
      <c r="F58" s="16">
        <f t="shared" ca="1" si="11"/>
        <v>129293.9375</v>
      </c>
      <c r="G58" s="16">
        <f t="shared" ca="1" si="11"/>
        <v>170525.46875</v>
      </c>
      <c r="H58" s="16">
        <f t="shared" ca="1" si="11"/>
        <v>170525.46875</v>
      </c>
      <c r="I58" s="16">
        <f t="shared" ca="1" si="11"/>
        <v>170525.46875</v>
      </c>
      <c r="J58" s="16">
        <f t="shared" ca="1" si="11"/>
        <v>170525.46875</v>
      </c>
      <c r="K58" s="16">
        <f t="shared" ca="1" si="11"/>
        <v>153727.43750000003</v>
      </c>
      <c r="L58" s="16">
        <f t="shared" ca="1" si="11"/>
        <v>139474.5625</v>
      </c>
      <c r="M58" s="16">
        <f t="shared" ca="1" si="11"/>
        <v>125221.6875</v>
      </c>
      <c r="N58" s="16">
        <f t="shared" ca="1" si="11"/>
        <v>103842.37500000003</v>
      </c>
      <c r="O58" s="19">
        <f t="shared" ca="1" si="7"/>
        <v>1628900</v>
      </c>
    </row>
    <row r="59" spans="2:15" ht="15" customHeight="1" thickBot="1" x14ac:dyDescent="0.2">
      <c r="B59" s="5" t="str">
        <f>Instructions!D35</f>
        <v>Optometry</v>
      </c>
      <c r="C59" s="16">
        <f t="shared" ref="C59:N59" ca="1" si="12">SUMPRODUCT(OFFSET(_xlfn.XLOOKUP($B59,$B$23:$B$30,$C$23:$C$30),0,0,1,3),OFFSET(_xlfn.XLOOKUP($B59,$B$8:$B$15,$O$8:$O$15),0,0,1,3))*_xlfn.XLOOKUP($B59,$B$8:$B$15,$M$8:$M$15)*C44</f>
        <v>85383</v>
      </c>
      <c r="D59" s="16">
        <f t="shared" ca="1" si="12"/>
        <v>113844</v>
      </c>
      <c r="E59" s="16">
        <f t="shared" ca="1" si="12"/>
        <v>142305</v>
      </c>
      <c r="F59" s="16">
        <f t="shared" ca="1" si="12"/>
        <v>170766</v>
      </c>
      <c r="G59" s="16">
        <f t="shared" ca="1" si="12"/>
        <v>199227.00000000003</v>
      </c>
      <c r="H59" s="16">
        <f t="shared" ca="1" si="12"/>
        <v>227688</v>
      </c>
      <c r="I59" s="16">
        <f t="shared" ca="1" si="12"/>
        <v>256149</v>
      </c>
      <c r="J59" s="16">
        <f t="shared" ca="1" si="12"/>
        <v>284610</v>
      </c>
      <c r="K59" s="16">
        <f t="shared" ca="1" si="12"/>
        <v>313071</v>
      </c>
      <c r="L59" s="16">
        <f t="shared" ca="1" si="12"/>
        <v>341532</v>
      </c>
      <c r="M59" s="16">
        <f t="shared" ca="1" si="12"/>
        <v>369993</v>
      </c>
      <c r="N59" s="16">
        <f t="shared" ca="1" si="12"/>
        <v>341532</v>
      </c>
      <c r="O59" s="19">
        <f t="shared" ca="1" si="7"/>
        <v>2846100</v>
      </c>
    </row>
    <row r="60" spans="2:15" ht="15" customHeight="1" thickBot="1" x14ac:dyDescent="0.2">
      <c r="B60" s="5" t="str">
        <f>Instructions!D36</f>
        <v>Behavioral Health</v>
      </c>
      <c r="C60" s="16">
        <f t="shared" ref="C60:N60" ca="1" si="13">SUMPRODUCT(OFFSET(_xlfn.XLOOKUP($B60,$B$23:$B$30,$C$23:$C$30),0,0,1,3),OFFSET(_xlfn.XLOOKUP($B60,$B$8:$B$15,$O$8:$O$15),0,0,1,3))*_xlfn.XLOOKUP($B60,$B$8:$B$15,$M$8:$M$15)*C45</f>
        <v>15858.28125</v>
      </c>
      <c r="D60" s="16">
        <f t="shared" ca="1" si="13"/>
        <v>20515.078125</v>
      </c>
      <c r="E60" s="16">
        <f t="shared" ca="1" si="13"/>
        <v>24290.859375000004</v>
      </c>
      <c r="F60" s="16">
        <f t="shared" ca="1" si="13"/>
        <v>28066.640625</v>
      </c>
      <c r="G60" s="16">
        <f t="shared" ca="1" si="13"/>
        <v>35177.6953125</v>
      </c>
      <c r="H60" s="16">
        <f t="shared" ca="1" si="13"/>
        <v>37191.4453125</v>
      </c>
      <c r="I60" s="16">
        <f t="shared" ca="1" si="13"/>
        <v>39205.1953125</v>
      </c>
      <c r="J60" s="16">
        <f t="shared" ca="1" si="13"/>
        <v>41218.945312500007</v>
      </c>
      <c r="K60" s="16">
        <f t="shared" ca="1" si="13"/>
        <v>41156.015625000007</v>
      </c>
      <c r="L60" s="16">
        <f t="shared" ca="1" si="13"/>
        <v>41407.734375</v>
      </c>
      <c r="M60" s="16">
        <f t="shared" ca="1" si="13"/>
        <v>41659.453125</v>
      </c>
      <c r="N60" s="16">
        <f t="shared" ca="1" si="13"/>
        <v>37002.656250000007</v>
      </c>
      <c r="O60" s="19">
        <f t="shared" ca="1" si="7"/>
        <v>402750</v>
      </c>
    </row>
    <row r="61" spans="2:15" ht="10" customHeight="1" thickBot="1" x14ac:dyDescent="0.2">
      <c r="B61" s="5"/>
    </row>
    <row r="62" spans="2:15" ht="15" customHeight="1" thickTop="1" thickBot="1" x14ac:dyDescent="0.2">
      <c r="B62" s="12" t="s">
        <v>18</v>
      </c>
      <c r="C62" s="13">
        <f t="shared" ref="C62:O62" ca="1" si="14">SUM(C53:C61)</f>
        <v>683255.86458333337</v>
      </c>
      <c r="D62" s="13">
        <f t="shared" ca="1" si="14"/>
        <v>815281.03645833337</v>
      </c>
      <c r="E62" s="13">
        <f t="shared" ca="1" si="14"/>
        <v>913456.06770833337</v>
      </c>
      <c r="F62" s="13">
        <f t="shared" ca="1" si="14"/>
        <v>1011631.0989583334</v>
      </c>
      <c r="G62" s="13">
        <f t="shared" ca="1" si="14"/>
        <v>1119012.0911458335</v>
      </c>
      <c r="H62" s="13">
        <f t="shared" ca="1" si="14"/>
        <v>1149486.8411458335</v>
      </c>
      <c r="I62" s="13">
        <f t="shared" ca="1" si="14"/>
        <v>1179961.5911458335</v>
      </c>
      <c r="J62" s="13">
        <f t="shared" ca="1" si="14"/>
        <v>1210436.3411458335</v>
      </c>
      <c r="K62" s="13">
        <f t="shared" ca="1" si="14"/>
        <v>1240415.4739583335</v>
      </c>
      <c r="L62" s="13">
        <f t="shared" ca="1" si="14"/>
        <v>1203189.9427083335</v>
      </c>
      <c r="M62" s="13">
        <f t="shared" ca="1" si="14"/>
        <v>1165964.4114583335</v>
      </c>
      <c r="N62" s="13">
        <f t="shared" ca="1" si="14"/>
        <v>1033939.2395833334</v>
      </c>
      <c r="O62" s="13">
        <f t="shared" ca="1" si="14"/>
        <v>12726030</v>
      </c>
    </row>
  </sheetData>
  <phoneticPr fontId="30" type="noConversion"/>
  <conditionalFormatting sqref="O38:O45">
    <cfRule type="expression" dxfId="3" priority="5">
      <formula>O38&lt;&gt;1</formula>
    </cfRule>
    <cfRule type="expression" dxfId="2" priority="6">
      <formula>O38=1</formula>
    </cfRule>
  </conditionalFormatting>
  <conditionalFormatting sqref="F23:F30">
    <cfRule type="expression" dxfId="1" priority="1">
      <formula>F23&lt;&gt;1</formula>
    </cfRule>
    <cfRule type="expression" dxfId="0" priority="2">
      <formula>F23=1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Controls Input</vt:lpstr>
      <vt:lpstr>Revenue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Zintis</dc:creator>
  <cp:lastModifiedBy>Aatharsha Jeyachelvan</cp:lastModifiedBy>
  <dcterms:created xsi:type="dcterms:W3CDTF">2021-10-28T20:25:21Z</dcterms:created>
  <dcterms:modified xsi:type="dcterms:W3CDTF">2022-12-05T08:26:16Z</dcterms:modified>
</cp:coreProperties>
</file>