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NA\Documents\Finance\12 days of vena\"/>
    </mc:Choice>
  </mc:AlternateContent>
  <xr:revisionPtr revIDLastSave="0" documentId="13_ncr:1_{ECBC3567-213A-4E32-8565-07C719A0FF4A}" xr6:coauthVersionLast="47" xr6:coauthVersionMax="47" xr10:uidLastSave="{00000000-0000-0000-0000-000000000000}"/>
  <bookViews>
    <workbookView xWindow="-28920" yWindow="15" windowWidth="29040" windowHeight="15840" xr2:uid="{B0418B22-7245-4B35-BA2D-60586C6D5A42}"/>
  </bookViews>
  <sheets>
    <sheet name="Instructions" sheetId="7" r:id="rId1"/>
    <sheet name="Summary" sheetId="4" r:id="rId2"/>
    <sheet name="Input" sheetId="8" r:id="rId3"/>
    <sheet name="Compensation Bands" sheetId="11" r:id="rId4"/>
    <sheet name="vena.tmp.7EC47338204F4F1F" sheetId="2" state="veryHidden" r:id="rId5"/>
  </sheets>
  <definedNames>
    <definedName name="_xlnm._FilterDatabase" localSheetId="3" hidden="1">'Compensation Bands'!$A$8:$G$120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0" i="8" l="1"/>
  <c r="AE10" i="8" s="1"/>
  <c r="AD11" i="8"/>
  <c r="AE11" i="8" s="1"/>
  <c r="AD12" i="8"/>
  <c r="AE12" i="8" s="1"/>
  <c r="Z10" i="8"/>
  <c r="Z11" i="8"/>
  <c r="Z12" i="8"/>
  <c r="L12" i="8"/>
  <c r="L11" i="8"/>
  <c r="L10" i="8"/>
  <c r="L9" i="8"/>
  <c r="AF10" i="8" l="1"/>
  <c r="AF12" i="8"/>
  <c r="AF11" i="8"/>
  <c r="F22" i="8" l="1"/>
  <c r="W14" i="8" l="1"/>
  <c r="AD9" i="8"/>
  <c r="AF9" i="8" s="1"/>
  <c r="W6" i="8"/>
  <c r="F19" i="8"/>
  <c r="F18" i="8" l="1"/>
  <c r="F20" i="8" s="1"/>
  <c r="AB14" i="8"/>
  <c r="AC14" i="8"/>
  <c r="F24" i="8" l="1"/>
  <c r="F25" i="8"/>
  <c r="B3" i="11"/>
  <c r="AE9" i="8"/>
  <c r="AD14" i="8"/>
  <c r="AF14" i="8" s="1"/>
  <c r="F14" i="4" l="1"/>
  <c r="AE14" i="8" l="1"/>
  <c r="J7" i="4" l="1"/>
  <c r="H7" i="4"/>
  <c r="I7" i="4"/>
  <c r="H8" i="4"/>
  <c r="J8" i="4"/>
  <c r="I8" i="4"/>
  <c r="G8" i="4" l="1"/>
  <c r="L8" i="4" s="1"/>
  <c r="M8" i="4" s="1"/>
  <c r="K8" i="4"/>
  <c r="Z9" i="8"/>
  <c r="F16" i="4" l="1"/>
  <c r="I9" i="4"/>
  <c r="H9" i="4"/>
  <c r="F15" i="4"/>
  <c r="J9" i="4"/>
  <c r="F18" i="4"/>
  <c r="F17" i="4"/>
  <c r="J11" i="4" l="1"/>
  <c r="I11" i="4"/>
  <c r="H11" i="4"/>
  <c r="L11" i="4" l="1"/>
  <c r="M11" i="4" s="1"/>
  <c r="K11" i="4"/>
</calcChain>
</file>

<file path=xl/sharedStrings.xml><?xml version="1.0" encoding="utf-8"?>
<sst xmlns="http://schemas.openxmlformats.org/spreadsheetml/2006/main" count="186" uniqueCount="130">
  <si>
    <t>Total</t>
  </si>
  <si>
    <t>In Local Currency</t>
  </si>
  <si>
    <t>Name</t>
  </si>
  <si>
    <t>Employee</t>
  </si>
  <si>
    <t>Entity</t>
  </si>
  <si>
    <t>Department</t>
  </si>
  <si>
    <t>Workers Category</t>
  </si>
  <si>
    <t>#hidecolumn</t>
  </si>
  <si>
    <t>#hiderow</t>
  </si>
  <si>
    <t>Total Target</t>
  </si>
  <si>
    <t>Country</t>
  </si>
  <si>
    <t>Employee ID</t>
  </si>
  <si>
    <t>Code</t>
  </si>
  <si>
    <t>Title</t>
  </si>
  <si>
    <t>Manager</t>
  </si>
  <si>
    <t>Employee Details</t>
  </si>
  <si>
    <t>New Job Ttile</t>
  </si>
  <si>
    <t>Hire Date</t>
  </si>
  <si>
    <t>Years of Service</t>
  </si>
  <si>
    <t>Current Salary (Local Currency)</t>
  </si>
  <si>
    <t>Date of Current Salary</t>
  </si>
  <si>
    <t>Proposed Salary</t>
  </si>
  <si>
    <t>$ Increase</t>
  </si>
  <si>
    <t>% Increase</t>
  </si>
  <si>
    <t>Last ESOP Grant Date</t>
  </si>
  <si>
    <t>Comments</t>
  </si>
  <si>
    <t>Existing Employees</t>
  </si>
  <si>
    <t>Merit</t>
  </si>
  <si>
    <t>Target</t>
  </si>
  <si>
    <t>Target ($)</t>
  </si>
  <si>
    <t>Current</t>
  </si>
  <si>
    <t>Proposed</t>
  </si>
  <si>
    <t>Salaries</t>
  </si>
  <si>
    <t>Increase</t>
  </si>
  <si>
    <t>$ Var to</t>
  </si>
  <si>
    <t>% Var to</t>
  </si>
  <si>
    <t>% Var</t>
  </si>
  <si>
    <t>to Target</t>
  </si>
  <si>
    <t>Increase Summary</t>
  </si>
  <si>
    <t>Merit Increase</t>
  </si>
  <si>
    <t>Promotion Increase</t>
  </si>
  <si>
    <t>Current Salary</t>
  </si>
  <si>
    <t>Headcount Summary</t>
  </si>
  <si>
    <t>Total Headcount</t>
  </si>
  <si>
    <t xml:space="preserve">ESOP </t>
  </si>
  <si>
    <t>Metrics</t>
  </si>
  <si>
    <t>Compensation Bands</t>
  </si>
  <si>
    <t>Minimum</t>
  </si>
  <si>
    <t>Mid Point</t>
  </si>
  <si>
    <t>Maximum</t>
  </si>
  <si>
    <t>Pay Bands</t>
  </si>
  <si>
    <t>Note: If you do not see a job title on this list, please ensure it has been properly levelled and has a valid job description.</t>
  </si>
  <si>
    <t>Relevant Compensation Bands</t>
  </si>
  <si>
    <t>Job Title</t>
  </si>
  <si>
    <t>ESOP Details</t>
  </si>
  <si>
    <t>Comp. Band Mid Point</t>
  </si>
  <si>
    <t>Proposed Salary Final</t>
  </si>
  <si>
    <t>Proposed Salary Manager Override</t>
  </si>
  <si>
    <t>Merit Increase Check</t>
  </si>
  <si>
    <r>
      <t>Total Current Salary (</t>
    </r>
    <r>
      <rPr>
        <b/>
        <sz val="8"/>
        <color rgb="FFFF0000"/>
        <rFont val="Arial Nova"/>
        <family val="2"/>
        <scheme val="minor"/>
      </rPr>
      <t>A</t>
    </r>
    <r>
      <rPr>
        <sz val="9"/>
        <color theme="1"/>
        <rFont val="Arial Nova"/>
        <family val="2"/>
        <scheme val="minor"/>
      </rPr>
      <t>)</t>
    </r>
  </si>
  <si>
    <r>
      <t>Merit Target Rate % (</t>
    </r>
    <r>
      <rPr>
        <b/>
        <sz val="8"/>
        <color rgb="FFFF0000"/>
        <rFont val="Arial Nova"/>
        <family val="2"/>
        <scheme val="minor"/>
      </rPr>
      <t>B</t>
    </r>
    <r>
      <rPr>
        <sz val="9"/>
        <color theme="1"/>
        <rFont val="Arial Nova"/>
        <family val="2"/>
        <scheme val="minor"/>
      </rPr>
      <t>)</t>
    </r>
  </si>
  <si>
    <t>From Date</t>
  </si>
  <si>
    <t>To Date</t>
  </si>
  <si>
    <t>Variable Compensation</t>
  </si>
  <si>
    <t>Variable Target Amount ($)</t>
  </si>
  <si>
    <t>Variable Target Amount (%)</t>
  </si>
  <si>
    <t>CRP Input</t>
  </si>
  <si>
    <t>Input Merit / Promotion</t>
  </si>
  <si>
    <t>CRP Summary</t>
  </si>
  <si>
    <t>General Guidance</t>
  </si>
  <si>
    <t>Before you input recommendations, review the compensation band tabs for salary guidance by job title and location</t>
  </si>
  <si>
    <t>CRP Instructions</t>
  </si>
  <si>
    <t>Only fields highlighted in blue are editable</t>
  </si>
  <si>
    <t>Input Instructions</t>
  </si>
  <si>
    <t>Refer to 'CRP Contributor Guide' for detailed instructions.</t>
  </si>
  <si>
    <t>Compensation Band Guidance</t>
  </si>
  <si>
    <t xml:space="preserve">What does minimum, midpoint and maximum in the pay bands mean? </t>
  </si>
  <si>
    <t>#protectsheet</t>
  </si>
  <si>
    <t>Promotion Guidance</t>
  </si>
  <si>
    <t>Merit Increase Guidance</t>
  </si>
  <si>
    <t>Remember that this process is a review; a salary review does not necessarily equate to a salary increase if:</t>
  </si>
  <si>
    <t xml:space="preserve">Salary increases may be considered if: </t>
  </si>
  <si>
    <t>ESOP Guidance</t>
  </si>
  <si>
    <t>Promotion?
(Yes/No)</t>
  </si>
  <si>
    <t>Job Description Approved in DocuSign? (Yes/No)</t>
  </si>
  <si>
    <t>ESOP Consideration
(Yes/No)</t>
  </si>
  <si>
    <t>Rationale for Increase or ESOP</t>
  </si>
  <si>
    <t>Mandatory</t>
  </si>
  <si>
    <t xml:space="preserve">Current Salary </t>
  </si>
  <si>
    <r>
      <t xml:space="preserve">Compa Ratio
</t>
    </r>
    <r>
      <rPr>
        <sz val="10"/>
        <color theme="0"/>
        <rFont val="Franklin Gothic Medium Cond"/>
        <family val="2"/>
        <scheme val="major"/>
      </rPr>
      <t>Current Salary</t>
    </r>
  </si>
  <si>
    <t>Please ensure the total proposed salary for merit increases does not exceed the target rate.</t>
  </si>
  <si>
    <r>
      <t>Merit Target $ (</t>
    </r>
    <r>
      <rPr>
        <b/>
        <sz val="8"/>
        <color rgb="FFFF0000"/>
        <rFont val="Arial Nova"/>
        <family val="2"/>
        <scheme val="minor"/>
      </rPr>
      <t>C =</t>
    </r>
    <r>
      <rPr>
        <sz val="9"/>
        <color theme="1"/>
        <rFont val="Arial Nova"/>
        <family val="2"/>
        <scheme val="minor"/>
      </rPr>
      <t xml:space="preserve"> </t>
    </r>
    <r>
      <rPr>
        <b/>
        <sz val="8"/>
        <color rgb="FFFF0000"/>
        <rFont val="Arial Nova"/>
        <family val="2"/>
        <scheme val="minor"/>
      </rPr>
      <t>A x 1+B</t>
    </r>
    <r>
      <rPr>
        <sz val="9"/>
        <color theme="1"/>
        <rFont val="Arial Nova"/>
        <family val="2"/>
        <scheme val="minor"/>
      </rPr>
      <t>)</t>
    </r>
  </si>
  <si>
    <r>
      <t>(</t>
    </r>
    <r>
      <rPr>
        <b/>
        <sz val="8"/>
        <color rgb="FFFF0000"/>
        <rFont val="Arial Nova"/>
        <family val="2"/>
        <scheme val="minor"/>
      </rPr>
      <t>D</t>
    </r>
    <r>
      <rPr>
        <sz val="9"/>
        <color theme="1"/>
        <rFont val="Arial Nova"/>
        <family val="2"/>
        <scheme val="minor"/>
      </rPr>
      <t>) CRP Proposed Salary</t>
    </r>
  </si>
  <si>
    <r>
      <t xml:space="preserve">Proposed Salary </t>
    </r>
    <r>
      <rPr>
        <sz val="12"/>
        <color rgb="FFFF0000"/>
        <rFont val="Franklin Gothic Medium Cond"/>
        <family val="2"/>
        <scheme val="major"/>
      </rPr>
      <t>(D)</t>
    </r>
  </si>
  <si>
    <r>
      <t>Remaining Merit Left to Allocate (</t>
    </r>
    <r>
      <rPr>
        <b/>
        <sz val="8"/>
        <color rgb="FFFF0000"/>
        <rFont val="Arial Nova"/>
        <family val="2"/>
        <scheme val="minor"/>
      </rPr>
      <t>C - D</t>
    </r>
    <r>
      <rPr>
        <sz val="9"/>
        <color theme="1"/>
        <rFont val="Arial Nova"/>
        <family val="2"/>
        <scheme val="minor"/>
      </rPr>
      <t>)</t>
    </r>
  </si>
  <si>
    <r>
      <t>Rule (</t>
    </r>
    <r>
      <rPr>
        <b/>
        <sz val="8"/>
        <color rgb="FFFF0000"/>
        <rFont val="Arial Nova"/>
        <family val="2"/>
        <scheme val="minor"/>
      </rPr>
      <t>C &gt; D</t>
    </r>
    <r>
      <rPr>
        <sz val="9"/>
        <color theme="1"/>
        <rFont val="Arial Nova"/>
        <family val="2"/>
        <scheme val="minor"/>
      </rPr>
      <t>)</t>
    </r>
  </si>
  <si>
    <t xml:space="preserve">- Reason 1 </t>
  </si>
  <si>
    <t>- Reason 2</t>
  </si>
  <si>
    <t>- Reason 3</t>
  </si>
  <si>
    <t>Human Resources</t>
  </si>
  <si>
    <t>Canada</t>
  </si>
  <si>
    <t>ABC Inc</t>
  </si>
  <si>
    <t>9DM123456</t>
  </si>
  <si>
    <t>Ginny Smith</t>
  </si>
  <si>
    <t>Full Time</t>
  </si>
  <si>
    <t>HR Business Partner</t>
  </si>
  <si>
    <t>Yes</t>
  </si>
  <si>
    <t>Manager, People Experience</t>
  </si>
  <si>
    <t>United States</t>
  </si>
  <si>
    <t>9DM123457</t>
  </si>
  <si>
    <t>Christine Apple</t>
  </si>
  <si>
    <t>Randy Green</t>
  </si>
  <si>
    <t>Tommy Pickering</t>
  </si>
  <si>
    <t>XYZ Inc</t>
  </si>
  <si>
    <t>Apple, Christine</t>
  </si>
  <si>
    <t>Pickering, Tommy</t>
  </si>
  <si>
    <t>Stark, Tony</t>
  </si>
  <si>
    <t>No</t>
  </si>
  <si>
    <t>Ready for promotion, surpassing expectations and want to retain.</t>
  </si>
  <si>
    <t>Strong performer</t>
  </si>
  <si>
    <t>Prefers ESOP increases instead of annual merit increases. Strong performer, want to retain.</t>
  </si>
  <si>
    <t>Employees hired before December 31, 2022 will be included in your CRP template</t>
  </si>
  <si>
    <t>Strong performer, ESOP increase preferred.</t>
  </si>
  <si>
    <t>No Change in Salary</t>
  </si>
  <si>
    <r>
      <rPr>
        <b/>
        <sz val="9"/>
        <color theme="1"/>
        <rFont val="Arial Nova"/>
        <family val="2"/>
        <scheme val="minor"/>
      </rPr>
      <t>Midpoint [100% Compa Ratio Full Market Value]:</t>
    </r>
    <r>
      <rPr>
        <sz val="9"/>
        <color theme="1"/>
        <rFont val="Arial Nova"/>
        <family val="2"/>
        <scheme val="minor"/>
      </rPr>
      <t xml:space="preserve"> </t>
    </r>
  </si>
  <si>
    <t xml:space="preserve">Minimum: </t>
  </si>
  <si>
    <t xml:space="preserve">Maximum: </t>
  </si>
  <si>
    <t>Department 123</t>
  </si>
  <si>
    <t>9DM123458</t>
  </si>
  <si>
    <t>9DM123459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</si>
</sst>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164" formatCode="_(* #,##0.00_);_(* \(#,##0.00\);_(* &quot;-&quot;??_);_(@_)"/>
    <numFmt numFmtId="165" formatCode="_(* #,##0_);_(* \(#,##0\);_(* &quot;-&quot;_);_(@_)"/>
    <numFmt numFmtId="166" formatCode="_(* #,##0_);_(* \(#,##0\);_(* &quot;-&quot;_);\ @\ "/>
    <numFmt numFmtId="167" formatCode="&quot;Total Rows:&quot;\ #;&quot;Total Rows:&quot;\ \-#;&quot;&quot;;@"/>
    <numFmt numFmtId="168" formatCode="\ &quot;Active&quot;\ 0;&quot;&quot;;\ &quot;None&quot;;@"/>
    <numFmt numFmtId="169" formatCode="\(0\)\ ;&quot;&quot;\ ;&quot;&quot;\ ;&quot;&quot;\ @"/>
    <numFmt numFmtId="170" formatCode="&quot;Opening Period: &quot;mmmm\,\ yyyy;@"/>
    <numFmt numFmtId="171" formatCode="&quot;$&quot;#,###;\(&quot;$&quot;#,###\)\ "/>
    <numFmt numFmtId="172" formatCode="[Color53]\(0\);[Color53]\(0\);&quot;&quot;;[Color53]@"/>
    <numFmt numFmtId="173" formatCode="_(* #,##0_);_(* \(#,##0\);_(* &quot;-&quot;_);@\ "/>
    <numFmt numFmtId="174" formatCode="_(* #,##0_);_(* \(#,##0\);_(* &quot;-&quot;_);@"/>
    <numFmt numFmtId="175" formatCode="\ #&quot;▾&quot;;\ \-#&quot;▾&quot;;\ &quot;▾&quot;;@&quot;▾&quot;"/>
    <numFmt numFmtId="176" formatCode="\ 0\ &quot;Days&quot;;[Color53]\ \-0\ &quot;Days&quot;;[Color53]\ &quot;Immediate&quot;;@"/>
    <numFmt numFmtId="177" formatCode="\ #&quot;▾&quot;;\ \-#&quot;▾&quot;;&quot;▾&quot;;@&quot;▾&quot;"/>
    <numFmt numFmtId="178" formatCode="[Color53]\✗;#;[Color15]\✓;@"/>
    <numFmt numFmtId="179" formatCode="&quot;$&quot;#,###,&quot;k&quot;;\(&quot;$&quot;#,###,&quot;k&quot;\)\ "/>
    <numFmt numFmtId="180" formatCode="&quot;$&quot;#,###,,&quot;m&quot;;\(&quot;$&quot;#,###,,&quot;m&quot;\)"/>
    <numFmt numFmtId="181" formatCode="[$-409]\ mmm\ yy;@"/>
    <numFmt numFmtId="182" formatCode="[$-409]\ mmm\ ;@"/>
    <numFmt numFmtId="183" formatCode="[Color53]&quot;▴&quot;&quot;$&quot;#,###,&quot;k&quot;;[Color10]&quot;▾&quot;&quot;$&quot;#,###,&quot;k&quot;;\ &quot;-&quot;\ ;@"/>
    <numFmt numFmtId="184" formatCode="[Color10]&quot;▴&quot;&quot;$&quot;#,###,&quot;k&quot;;[Color53]&quot;▾&quot;&quot;$&quot;#,###,&quot;k&quot;;\ &quot;-&quot;\ ;@"/>
    <numFmt numFmtId="185" formatCode="_(* #,##0.0%_);_(* \(#,##0.0%\);_(* &quot;-&quot;_);@"/>
    <numFmt numFmtId="186" formatCode="[$-409]mmm/d/yyyy;"/>
    <numFmt numFmtId="187" formatCode="_(* #,##0_);_(* \(#,##0\);_(* &quot;-&quot;_);\ &quot;•&quot;\ @"/>
    <numFmt numFmtId="188" formatCode="[Color53]&quot;▴&quot;#,###;[Color10]&quot;▾&quot;#,###;&quot;&quot;;@"/>
    <numFmt numFmtId="189" formatCode="[Color10]&quot;▴&quot;#,###;[Color53]&quot;▾&quot;#,###;&quot;&quot;;@"/>
    <numFmt numFmtId="190" formatCode="_(* #,##0_);_(* \(#,##0\);_(* &quot;-&quot;_);&quot;▸&quot;\ @"/>
    <numFmt numFmtId="191" formatCode="_(* #,##0.00_);_(* \(#,##0.00\);_(* &quot;-&quot;_);_(@_)"/>
  </numFmts>
  <fonts count="41">
    <font>
      <sz val="9"/>
      <color theme="1" tint="0.39994506668294322"/>
      <name val="Arial Nova"/>
      <family val="2"/>
      <scheme val="minor"/>
    </font>
    <font>
      <sz val="11"/>
      <color theme="1"/>
      <name val="Arial Nova"/>
      <family val="2"/>
      <scheme val="minor"/>
    </font>
    <font>
      <sz val="18"/>
      <color theme="3"/>
      <name val="Franklin Gothic Medium Cond"/>
      <family val="2"/>
      <scheme val="major"/>
    </font>
    <font>
      <b/>
      <sz val="16"/>
      <color theme="1"/>
      <name val="Arial Nova"/>
      <family val="2"/>
      <scheme val="minor"/>
    </font>
    <font>
      <sz val="10"/>
      <color theme="0"/>
      <name val="Franklin Gothic Medium Cond"/>
      <family val="2"/>
      <scheme val="major"/>
    </font>
    <font>
      <sz val="11"/>
      <color theme="0"/>
      <name val="Franklin Gothic Medium Cond"/>
      <family val="2"/>
      <scheme val="major"/>
    </font>
    <font>
      <sz val="9"/>
      <color theme="1"/>
      <name val="Arial Nova"/>
      <family val="2"/>
      <scheme val="minor"/>
    </font>
    <font>
      <sz val="9.5"/>
      <color theme="0"/>
      <name val="Franklin Gothic Medium Cond"/>
      <family val="2"/>
      <scheme val="major"/>
    </font>
    <font>
      <sz val="14"/>
      <color theme="0"/>
      <name val="Franklin Gothic Medium Cond"/>
      <family val="2"/>
      <scheme val="major"/>
    </font>
    <font>
      <sz val="10"/>
      <color theme="1" tint="0.39991454817346722"/>
      <name val="Franklin Gothic Medium Cond"/>
      <family val="2"/>
      <scheme val="major"/>
    </font>
    <font>
      <sz val="15"/>
      <color theme="1"/>
      <name val="Franklin Gothic Medium Cond"/>
      <family val="2"/>
      <scheme val="major"/>
    </font>
    <font>
      <b/>
      <sz val="9"/>
      <color theme="1"/>
      <name val="Arial Nova"/>
      <family val="2"/>
      <scheme val="minor"/>
    </font>
    <font>
      <b/>
      <sz val="9.5"/>
      <color theme="1"/>
      <name val="Arial Nova"/>
      <family val="2"/>
      <scheme val="minor"/>
    </font>
    <font>
      <sz val="9"/>
      <color theme="1" tint="0.39994506668294322"/>
      <name val="Arial Nova"/>
      <family val="2"/>
      <scheme val="minor"/>
    </font>
    <font>
      <sz val="14"/>
      <color theme="1"/>
      <name val="Franklin Gothic Medium Cond"/>
      <family val="2"/>
      <scheme val="major"/>
    </font>
    <font>
      <b/>
      <sz val="9.5"/>
      <color theme="0"/>
      <name val="Arial Nova"/>
      <family val="2"/>
      <scheme val="minor"/>
    </font>
    <font>
      <sz val="10"/>
      <color theme="1"/>
      <name val="Franklin Gothic Medium Cond"/>
      <family val="2"/>
      <scheme val="major"/>
    </font>
    <font>
      <sz val="11"/>
      <color theme="1" tint="0.39994506668294322"/>
      <name val="Franklin Gothic Medium Cond"/>
      <family val="2"/>
      <scheme val="major"/>
    </font>
    <font>
      <sz val="9"/>
      <color theme="1" tint="0.34998626667073579"/>
      <name val="Arial Nova"/>
      <family val="2"/>
      <scheme val="minor"/>
    </font>
    <font>
      <sz val="11"/>
      <color rgb="FF006100"/>
      <name val="Arial Nova"/>
      <family val="2"/>
      <scheme val="minor"/>
    </font>
    <font>
      <sz val="11"/>
      <color rgb="FF9C0006"/>
      <name val="Arial Nova"/>
      <family val="2"/>
      <scheme val="minor"/>
    </font>
    <font>
      <sz val="11"/>
      <color rgb="FF9C5700"/>
      <name val="Arial Nova"/>
      <family val="2"/>
      <scheme val="minor"/>
    </font>
    <font>
      <sz val="11"/>
      <color theme="0"/>
      <name val="Arial Nova"/>
      <family val="2"/>
      <scheme val="minor"/>
    </font>
    <font>
      <sz val="8"/>
      <name val="Arial Nova"/>
      <family val="2"/>
      <scheme val="minor"/>
    </font>
    <font>
      <b/>
      <sz val="22"/>
      <color theme="0"/>
      <name val="Franklin Gothic Medium Cond"/>
      <family val="2"/>
      <scheme val="major"/>
    </font>
    <font>
      <sz val="9"/>
      <color theme="1" tint="0.39994506668294322"/>
      <name val="Arial Nova"/>
      <family val="5"/>
      <scheme val="minor"/>
    </font>
    <font>
      <b/>
      <sz val="11"/>
      <color theme="1" tint="0.39994506668294322"/>
      <name val="Arial Nova"/>
      <family val="2"/>
      <scheme val="minor"/>
    </font>
    <font>
      <sz val="9"/>
      <color theme="0"/>
      <name val="Arial Nova"/>
      <family val="2"/>
      <scheme val="minor"/>
    </font>
    <font>
      <b/>
      <sz val="8"/>
      <color theme="1" tint="0.39994506668294322"/>
      <name val="Arial Nova"/>
      <family val="2"/>
      <scheme val="minor"/>
    </font>
    <font>
      <sz val="9"/>
      <color theme="4"/>
      <name val="Arial Nova"/>
      <family val="2"/>
      <scheme val="minor"/>
    </font>
    <font>
      <b/>
      <sz val="9"/>
      <color theme="3"/>
      <name val="Arial Nova"/>
      <family val="2"/>
      <scheme val="minor"/>
    </font>
    <font>
      <sz val="18"/>
      <color theme="4"/>
      <name val="Franklin Gothic Medium Cond"/>
      <family val="2"/>
      <scheme val="major"/>
    </font>
    <font>
      <b/>
      <sz val="24"/>
      <color theme="3"/>
      <name val="Franklin Gothic Medium Cond"/>
      <family val="2"/>
      <scheme val="major"/>
    </font>
    <font>
      <b/>
      <sz val="8"/>
      <color rgb="FFFF0000"/>
      <name val="Arial Nova"/>
      <family val="2"/>
      <scheme val="minor"/>
    </font>
    <font>
      <b/>
      <i/>
      <sz val="9"/>
      <color theme="1" tint="0.39994506668294322"/>
      <name val="Arial Nova"/>
      <family val="2"/>
      <scheme val="minor"/>
    </font>
    <font>
      <sz val="11"/>
      <color theme="3"/>
      <name val="Franklin Gothic Medium Cond"/>
      <family val="2"/>
      <scheme val="major"/>
    </font>
    <font>
      <sz val="9"/>
      <color theme="0" tint="-4.9989318521683403E-2"/>
      <name val="Arial Nova"/>
      <family val="2"/>
      <scheme val="minor"/>
    </font>
    <font>
      <sz val="18"/>
      <color rgb="FF4A9462"/>
      <name val="Franklin Gothic Medium Cond"/>
      <family val="2"/>
      <scheme val="major"/>
    </font>
    <font>
      <sz val="9"/>
      <color rgb="FF4A9462"/>
      <name val="Arial Nova"/>
      <family val="2"/>
      <scheme val="minor"/>
    </font>
    <font>
      <sz val="10"/>
      <color theme="3"/>
      <name val="Franklin Gothic Medium Cond"/>
      <family val="2"/>
      <scheme val="major"/>
    </font>
    <font>
      <sz val="12"/>
      <color rgb="FFFF0000"/>
      <name val="Franklin Gothic Medium Cond"/>
      <family val="2"/>
      <scheme val="maj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theme="3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0"/>
      </patternFill>
    </fill>
    <fill>
      <gradientFill degree="90">
        <stop position="0">
          <color theme="0"/>
        </stop>
        <stop position="1">
          <color theme="2" tint="0.80001220740379042"/>
        </stop>
      </gradient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gradientFill degree="90">
        <stop position="0">
          <color theme="0" tint="-5.0965910824915313E-2"/>
        </stop>
        <stop position="1">
          <color theme="2" tint="0.80001220740379042"/>
        </stop>
      </gradientFill>
    </fill>
    <fill>
      <patternFill patternType="solid">
        <fgColor theme="0" tint="-4.9989318521683403E-2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4659260841701"/>
        <bgColor theme="3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2" tint="0.59996337778862885"/>
        <bgColor indexed="64"/>
      </patternFill>
    </fill>
  </fills>
  <borders count="21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ck">
        <color theme="0" tint="-4.9989318521683403E-2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3"/>
      </bottom>
      <diagonal/>
    </border>
    <border>
      <left/>
      <right/>
      <top style="medium">
        <color theme="1" tint="0.79998168889431442"/>
      </top>
      <bottom/>
      <diagonal/>
    </border>
    <border>
      <left/>
      <right style="thick">
        <color theme="0" tint="-4.9989318521683403E-2"/>
      </right>
      <top style="medium">
        <color theme="1" tint="0.79998168889431442"/>
      </top>
      <bottom/>
      <diagonal/>
    </border>
    <border>
      <left/>
      <right/>
      <top style="double">
        <color theme="1" tint="0.59996337778862885"/>
      </top>
      <bottom style="medium">
        <color theme="1" tint="0.59996337778862885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/>
      <top/>
      <bottom style="thick">
        <color theme="4"/>
      </bottom>
      <diagonal/>
    </border>
  </borders>
  <cellStyleXfs count="96">
    <xf numFmtId="0" fontId="0" fillId="3" borderId="0">
      <alignment vertical="center"/>
    </xf>
    <xf numFmtId="0" fontId="32" fillId="3" borderId="0">
      <alignment horizontal="left"/>
    </xf>
    <xf numFmtId="165" fontId="27" fillId="10" borderId="6">
      <alignment horizontal="left" vertical="center"/>
    </xf>
    <xf numFmtId="165" fontId="6" fillId="14" borderId="6">
      <alignment horizontal="left" vertical="center"/>
    </xf>
    <xf numFmtId="165" fontId="6" fillId="3" borderId="12">
      <alignment horizontal="left" vertical="center" shrinkToFit="1"/>
    </xf>
    <xf numFmtId="165" fontId="27" fillId="10" borderId="13">
      <alignment horizontal="left" vertical="center"/>
    </xf>
    <xf numFmtId="165" fontId="6" fillId="11" borderId="1">
      <alignment horizontal="left" vertical="center" shrinkToFit="1"/>
      <protection locked="0"/>
    </xf>
    <xf numFmtId="165" fontId="6" fillId="2" borderId="1">
      <alignment horizontal="left" vertical="center" shrinkToFit="1"/>
    </xf>
    <xf numFmtId="165" fontId="6" fillId="3" borderId="5">
      <alignment horizontal="left" vertical="center" shrinkToFit="1"/>
    </xf>
    <xf numFmtId="165" fontId="29" fillId="2" borderId="1">
      <alignment horizontal="left" vertical="center" shrinkToFit="1"/>
    </xf>
    <xf numFmtId="172" fontId="13" fillId="14" borderId="6">
      <alignment horizontal="left" vertical="center"/>
    </xf>
    <xf numFmtId="169" fontId="18" fillId="14" borderId="19">
      <alignment horizontal="left" vertical="center"/>
    </xf>
    <xf numFmtId="0" fontId="30" fillId="3" borderId="0">
      <alignment horizontal="left"/>
    </xf>
    <xf numFmtId="0" fontId="6" fillId="3" borderId="7">
      <alignment horizontal="left" vertical="center"/>
    </xf>
    <xf numFmtId="165" fontId="11" fillId="3" borderId="18">
      <alignment horizontal="right" vertical="center" shrinkToFit="1"/>
    </xf>
    <xf numFmtId="179" fontId="3" fillId="2" borderId="1" applyFill="0" applyBorder="0" applyProtection="0">
      <alignment horizontal="right" vertical="center" shrinkToFit="1"/>
    </xf>
    <xf numFmtId="180" fontId="3" fillId="2" borderId="1" applyFill="0" applyBorder="0" applyProtection="0">
      <alignment horizontal="right" vertical="center" shrinkToFit="1"/>
    </xf>
    <xf numFmtId="0" fontId="13" fillId="3" borderId="2">
      <alignment horizontal="left" vertical="center"/>
    </xf>
    <xf numFmtId="0" fontId="13" fillId="4" borderId="2">
      <alignment horizontal="left" vertical="center"/>
    </xf>
    <xf numFmtId="0" fontId="13" fillId="42" borderId="2">
      <alignment horizontal="left" vertical="center"/>
    </xf>
    <xf numFmtId="0" fontId="4" fillId="43" borderId="3">
      <alignment horizontal="left" vertical="center"/>
    </xf>
    <xf numFmtId="0" fontId="5" fillId="44" borderId="4">
      <alignment horizontal="left" vertical="center" shrinkToFit="1"/>
    </xf>
    <xf numFmtId="0" fontId="5" fillId="5" borderId="0">
      <alignment horizontal="left" vertical="center" shrinkToFit="1"/>
    </xf>
    <xf numFmtId="181" fontId="5" fillId="6" borderId="0">
      <alignment horizontal="right" vertical="center" shrinkToFit="1"/>
    </xf>
    <xf numFmtId="0" fontId="4" fillId="7" borderId="0">
      <alignment horizontal="right" vertical="center"/>
    </xf>
    <xf numFmtId="0" fontId="5" fillId="6" borderId="0">
      <alignment horizontal="left" vertical="center"/>
    </xf>
    <xf numFmtId="182" fontId="7" fillId="45" borderId="4">
      <alignment horizontal="right" vertical="center" shrinkToFit="1"/>
    </xf>
    <xf numFmtId="0" fontId="24" fillId="6" borderId="0">
      <alignment horizontal="left" vertical="center"/>
    </xf>
    <xf numFmtId="0" fontId="8" fillId="6" borderId="0">
      <alignment horizontal="left" vertical="center"/>
    </xf>
    <xf numFmtId="173" fontId="25" fillId="2" borderId="0">
      <alignment horizontal="left" vertical="center"/>
    </xf>
    <xf numFmtId="173" fontId="13" fillId="2" borderId="1">
      <alignment horizontal="left" vertical="center" shrinkToFit="1"/>
    </xf>
    <xf numFmtId="174" fontId="25" fillId="2" borderId="8">
      <alignment horizontal="left" vertical="center"/>
    </xf>
    <xf numFmtId="175" fontId="6" fillId="8" borderId="9">
      <alignment horizontal="left" vertical="center"/>
      <protection locked="0"/>
    </xf>
    <xf numFmtId="182" fontId="9" fillId="2" borderId="10">
      <alignment horizontal="center" vertical="center" shrinkToFit="1"/>
    </xf>
    <xf numFmtId="0" fontId="10" fillId="9" borderId="0">
      <alignment horizontal="left" vertical="center"/>
    </xf>
    <xf numFmtId="174" fontId="11" fillId="2" borderId="11">
      <alignment horizontal="left" vertical="center" shrinkToFit="1"/>
    </xf>
    <xf numFmtId="167" fontId="12" fillId="3" borderId="12">
      <alignment horizontal="left" vertical="center" shrinkToFit="1"/>
    </xf>
    <xf numFmtId="168" fontId="6" fillId="3" borderId="12">
      <alignment horizontal="left" vertical="center"/>
    </xf>
    <xf numFmtId="185" fontId="6" fillId="11" borderId="1">
      <alignment horizontal="left" vertical="center" shrinkToFit="1"/>
      <protection locked="0"/>
    </xf>
    <xf numFmtId="186" fontId="6" fillId="11" borderId="1">
      <alignment horizontal="right" vertical="center" shrinkToFit="1"/>
      <protection locked="0"/>
    </xf>
    <xf numFmtId="176" fontId="6" fillId="11" borderId="1">
      <alignment horizontal="right" vertical="center"/>
      <protection locked="0"/>
    </xf>
    <xf numFmtId="177" fontId="6" fillId="12" borderId="1">
      <alignment horizontal="left" vertical="center" shrinkToFit="1"/>
      <protection locked="0"/>
    </xf>
    <xf numFmtId="174" fontId="6" fillId="46" borderId="1">
      <alignment horizontal="left" vertical="center" shrinkToFit="1"/>
      <protection locked="0"/>
    </xf>
    <xf numFmtId="0" fontId="6" fillId="46" borderId="1">
      <alignment horizontal="left" vertical="center"/>
      <protection locked="0"/>
    </xf>
    <xf numFmtId="0" fontId="6" fillId="11" borderId="1">
      <alignment horizontal="left" vertical="center"/>
      <protection locked="0"/>
    </xf>
    <xf numFmtId="185" fontId="6" fillId="3" borderId="14">
      <alignment horizontal="left" vertical="center" shrinkToFit="1"/>
    </xf>
    <xf numFmtId="187" fontId="6" fillId="3" borderId="14">
      <alignment horizontal="left" vertical="center"/>
    </xf>
    <xf numFmtId="186" fontId="6" fillId="3" borderId="14">
      <alignment horizontal="right" vertical="center" shrinkToFit="1"/>
    </xf>
    <xf numFmtId="166" fontId="13" fillId="3" borderId="14">
      <alignment horizontal="left" vertical="center"/>
    </xf>
    <xf numFmtId="185" fontId="6" fillId="2" borderId="1">
      <alignment horizontal="left" vertical="center" shrinkToFit="1"/>
    </xf>
    <xf numFmtId="0" fontId="6" fillId="2" borderId="1">
      <alignment horizontal="left" vertical="center"/>
    </xf>
    <xf numFmtId="0" fontId="2" fillId="13" borderId="15">
      <alignment horizontal="left"/>
    </xf>
    <xf numFmtId="0" fontId="31" fillId="3" borderId="20">
      <alignment horizontal="left"/>
    </xf>
    <xf numFmtId="0" fontId="14" fillId="13" borderId="0">
      <alignment horizontal="left" vertical="top"/>
    </xf>
    <xf numFmtId="0" fontId="10" fillId="9" borderId="0">
      <alignment horizontal="left" vertical="center"/>
    </xf>
    <xf numFmtId="0" fontId="15" fillId="10" borderId="6">
      <alignment horizontal="left" vertical="center"/>
    </xf>
    <xf numFmtId="0" fontId="12" fillId="14" borderId="6">
      <alignment horizontal="left" vertical="center"/>
    </xf>
    <xf numFmtId="190" fontId="12" fillId="14" borderId="6">
      <alignment horizontal="left" vertical="center"/>
    </xf>
    <xf numFmtId="0" fontId="12" fillId="3" borderId="12">
      <alignment horizontal="left" vertical="center"/>
    </xf>
    <xf numFmtId="0" fontId="16" fillId="3" borderId="16">
      <alignment horizontal="left" vertical="center"/>
    </xf>
    <xf numFmtId="0" fontId="17" fillId="14" borderId="17">
      <alignment horizontal="left" vertical="center"/>
    </xf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178" fontId="26" fillId="3" borderId="14">
      <alignment horizontal="left" vertical="center"/>
    </xf>
    <xf numFmtId="171" fontId="3" fillId="2" borderId="1" applyFill="0" applyBorder="0" applyProtection="0">
      <alignment horizontal="right" vertical="center" shrinkToFit="1"/>
    </xf>
    <xf numFmtId="188" fontId="28" fillId="3" borderId="0">
      <alignment horizontal="right" vertical="center" shrinkToFit="1"/>
    </xf>
    <xf numFmtId="189" fontId="28" fillId="3" borderId="0">
      <alignment horizontal="right" vertical="center" shrinkToFit="1"/>
    </xf>
    <xf numFmtId="183" fontId="26" fillId="2" borderId="1" applyFill="0" applyBorder="0">
      <alignment horizontal="right" vertical="center" shrinkToFit="1"/>
    </xf>
    <xf numFmtId="184" fontId="26" fillId="2" borderId="1" applyFill="0" applyBorder="0">
      <alignment horizontal="right" vertical="center" shrinkToFit="1"/>
    </xf>
    <xf numFmtId="186" fontId="6" fillId="2" borderId="1">
      <alignment horizontal="right" vertical="center" shrinkToFit="1"/>
    </xf>
    <xf numFmtId="9" fontId="13" fillId="0" borderId="0" applyFont="0" applyFill="0" applyBorder="0" applyAlignment="0" applyProtection="0"/>
  </cellStyleXfs>
  <cellXfs count="60">
    <xf numFmtId="0" fontId="0" fillId="3" borderId="0" xfId="0">
      <alignment vertical="center"/>
    </xf>
    <xf numFmtId="0" fontId="0" fillId="3" borderId="0" xfId="0">
      <alignment vertical="center"/>
    </xf>
    <xf numFmtId="0" fontId="2" fillId="13" borderId="15" xfId="51">
      <alignment horizontal="left"/>
    </xf>
    <xf numFmtId="0" fontId="0" fillId="3" borderId="0" xfId="0" applyFont="1">
      <alignment vertical="center"/>
    </xf>
    <xf numFmtId="165" fontId="6" fillId="3" borderId="12" xfId="4">
      <alignment horizontal="left" vertical="center" shrinkToFit="1"/>
    </xf>
    <xf numFmtId="0" fontId="6" fillId="3" borderId="7" xfId="13">
      <alignment horizontal="left" vertical="center"/>
    </xf>
    <xf numFmtId="0" fontId="32" fillId="3" borderId="0" xfId="1">
      <alignment horizontal="left"/>
    </xf>
    <xf numFmtId="0" fontId="14" fillId="13" borderId="0" xfId="53">
      <alignment horizontal="left" vertical="top"/>
    </xf>
    <xf numFmtId="0" fontId="16" fillId="3" borderId="16" xfId="59">
      <alignment horizontal="left" vertical="center"/>
    </xf>
    <xf numFmtId="170" fontId="5" fillId="7" borderId="0" xfId="53" applyNumberFormat="1" applyFont="1" applyFill="1">
      <alignment horizontal="left" vertical="top"/>
    </xf>
    <xf numFmtId="0" fontId="4" fillId="7" borderId="0" xfId="24">
      <alignment horizontal="right" vertical="center"/>
    </xf>
    <xf numFmtId="0" fontId="4" fillId="6" borderId="0" xfId="25" applyFont="1">
      <alignment horizontal="left" vertical="center"/>
    </xf>
    <xf numFmtId="181" fontId="5" fillId="6" borderId="0" xfId="23">
      <alignment horizontal="right" vertical="center" shrinkToFit="1"/>
    </xf>
    <xf numFmtId="165" fontId="6" fillId="3" borderId="5" xfId="8">
      <alignment horizontal="left" vertical="center" shrinkToFit="1"/>
    </xf>
    <xf numFmtId="0" fontId="12" fillId="14" borderId="6" xfId="56">
      <alignment horizontal="left" vertical="center"/>
    </xf>
    <xf numFmtId="165" fontId="6" fillId="14" borderId="6" xfId="3">
      <alignment horizontal="left" vertical="center"/>
    </xf>
    <xf numFmtId="172" fontId="13" fillId="14" borderId="6" xfId="10">
      <alignment horizontal="left" vertical="center"/>
    </xf>
    <xf numFmtId="165" fontId="6" fillId="2" borderId="1" xfId="7">
      <alignment horizontal="left" vertical="center" shrinkToFit="1"/>
    </xf>
    <xf numFmtId="0" fontId="12" fillId="3" borderId="12" xfId="58">
      <alignment horizontal="left" vertical="center"/>
    </xf>
    <xf numFmtId="165" fontId="11" fillId="3" borderId="12" xfId="4" applyFont="1">
      <alignment horizontal="left" vertical="center" shrinkToFit="1"/>
    </xf>
    <xf numFmtId="0" fontId="0" fillId="3" borderId="0" xfId="0" quotePrefix="1">
      <alignment vertical="center"/>
    </xf>
    <xf numFmtId="0" fontId="0" fillId="3" borderId="0" xfId="0" applyFill="1">
      <alignment vertical="center"/>
    </xf>
    <xf numFmtId="0" fontId="0" fillId="3" borderId="0" xfId="0" applyFont="1" applyFill="1">
      <alignment vertical="center"/>
    </xf>
    <xf numFmtId="188" fontId="28" fillId="3" borderId="0" xfId="90">
      <alignment horizontal="right" vertical="center" shrinkToFit="1"/>
    </xf>
    <xf numFmtId="0" fontId="6" fillId="3" borderId="0" xfId="13" applyBorder="1">
      <alignment horizontal="left" vertical="center"/>
    </xf>
    <xf numFmtId="186" fontId="6" fillId="2" borderId="1" xfId="94">
      <alignment horizontal="right" vertical="center" shrinkToFit="1"/>
    </xf>
    <xf numFmtId="9" fontId="6" fillId="2" borderId="1" xfId="95" applyFont="1" applyFill="1" applyBorder="1" applyAlignment="1">
      <alignment horizontal="right" vertical="center" shrinkToFit="1"/>
    </xf>
    <xf numFmtId="165" fontId="6" fillId="11" borderId="1" xfId="6" applyProtection="1">
      <alignment horizontal="left" vertical="center" shrinkToFit="1"/>
      <protection locked="0"/>
    </xf>
    <xf numFmtId="165" fontId="6" fillId="3" borderId="5" xfId="8" applyProtection="1">
      <alignment horizontal="left" vertical="center" shrinkToFit="1"/>
      <protection locked="0"/>
    </xf>
    <xf numFmtId="9" fontId="6" fillId="2" borderId="1" xfId="95" applyFont="1" applyFill="1" applyBorder="1" applyAlignment="1">
      <alignment horizontal="left" vertical="center" shrinkToFit="1"/>
    </xf>
    <xf numFmtId="9" fontId="11" fillId="3" borderId="12" xfId="95" applyFont="1" applyFill="1" applyBorder="1" applyAlignment="1">
      <alignment horizontal="left" vertical="center" shrinkToFit="1"/>
    </xf>
    <xf numFmtId="10" fontId="6" fillId="2" borderId="1" xfId="95" applyNumberFormat="1" applyFont="1" applyFill="1" applyBorder="1" applyAlignment="1">
      <alignment horizontal="right" vertical="center" shrinkToFit="1"/>
    </xf>
    <xf numFmtId="10" fontId="6" fillId="2" borderId="1" xfId="95" applyNumberFormat="1" applyFont="1" applyFill="1" applyBorder="1" applyAlignment="1">
      <alignment horizontal="left" vertical="center" shrinkToFit="1"/>
    </xf>
    <xf numFmtId="10" fontId="11" fillId="3" borderId="12" xfId="95" applyNumberFormat="1" applyFont="1" applyFill="1" applyBorder="1" applyAlignment="1">
      <alignment horizontal="right" vertical="center" shrinkToFit="1"/>
    </xf>
    <xf numFmtId="0" fontId="0" fillId="3" borderId="0" xfId="0" applyAlignment="1">
      <alignment horizontal="right" vertical="center"/>
    </xf>
    <xf numFmtId="165" fontId="0" fillId="3" borderId="0" xfId="0" applyNumberFormat="1">
      <alignment vertical="center"/>
    </xf>
    <xf numFmtId="191" fontId="6" fillId="2" borderId="1" xfId="7" applyNumberFormat="1">
      <alignment horizontal="left" vertical="center" shrinkToFit="1"/>
    </xf>
    <xf numFmtId="0" fontId="34" fillId="3" borderId="0" xfId="0" applyFont="1">
      <alignment vertical="center"/>
    </xf>
    <xf numFmtId="0" fontId="35" fillId="13" borderId="15" xfId="51" applyFont="1">
      <alignment horizontal="left"/>
    </xf>
    <xf numFmtId="0" fontId="6" fillId="3" borderId="7" xfId="13" quotePrefix="1">
      <alignment horizontal="left" vertical="center"/>
    </xf>
    <xf numFmtId="0" fontId="11" fillId="3" borderId="7" xfId="13" applyFont="1">
      <alignment horizontal="left" vertical="center"/>
    </xf>
    <xf numFmtId="0" fontId="6" fillId="3" borderId="7" xfId="13" applyFont="1">
      <alignment horizontal="left" vertical="center"/>
    </xf>
    <xf numFmtId="165" fontId="6" fillId="0" borderId="1" xfId="7" applyFill="1" applyAlignment="1">
      <alignment horizontal="center" vertical="center" shrinkToFit="1"/>
    </xf>
    <xf numFmtId="0" fontId="37" fillId="13" borderId="15" xfId="51" applyFont="1">
      <alignment horizontal="left"/>
    </xf>
    <xf numFmtId="0" fontId="38" fillId="3" borderId="16" xfId="59" applyFont="1" applyAlignment="1">
      <alignment horizontal="center" vertical="center"/>
    </xf>
    <xf numFmtId="0" fontId="39" fillId="13" borderId="15" xfId="51" applyFont="1" applyAlignment="1">
      <alignment horizontal="center"/>
    </xf>
    <xf numFmtId="0" fontId="36" fillId="3" borderId="7" xfId="13" applyFont="1" applyFill="1">
      <alignment horizontal="left" vertical="center"/>
    </xf>
    <xf numFmtId="165" fontId="6" fillId="2" borderId="1" xfId="7" applyProtection="1">
      <alignment horizontal="left" vertical="center" shrinkToFit="1"/>
    </xf>
    <xf numFmtId="165" fontId="6" fillId="14" borderId="0" xfId="3" applyBorder="1">
      <alignment horizontal="left" vertical="center"/>
    </xf>
    <xf numFmtId="0" fontId="12" fillId="14" borderId="0" xfId="56" applyBorder="1">
      <alignment horizontal="left" vertical="center"/>
    </xf>
    <xf numFmtId="165" fontId="36" fillId="3" borderId="0" xfId="8" applyFont="1" applyBorder="1">
      <alignment horizontal="left" vertical="center" shrinkToFit="1"/>
    </xf>
    <xf numFmtId="165" fontId="6" fillId="3" borderId="0" xfId="8" applyBorder="1">
      <alignment horizontal="left" vertical="center" shrinkToFit="1"/>
    </xf>
    <xf numFmtId="0" fontId="0" fillId="3" borderId="0" xfId="0" applyBorder="1">
      <alignment vertical="center"/>
    </xf>
    <xf numFmtId="0" fontId="39" fillId="13" borderId="15" xfId="51" applyFont="1" applyAlignment="1">
      <alignment horizontal="left" indent="1"/>
    </xf>
    <xf numFmtId="164" fontId="0" fillId="3" borderId="0" xfId="0" applyNumberFormat="1">
      <alignment vertical="center"/>
    </xf>
    <xf numFmtId="0" fontId="6" fillId="11" borderId="1" xfId="6" applyNumberFormat="1" applyAlignment="1" applyProtection="1">
      <alignment horizontal="left" vertical="center" wrapText="1" shrinkToFit="1"/>
      <protection locked="0"/>
    </xf>
    <xf numFmtId="181" fontId="5" fillId="6" borderId="0" xfId="23" applyAlignment="1">
      <alignment horizontal="center" vertical="center" wrapText="1" shrinkToFit="1"/>
    </xf>
    <xf numFmtId="181" fontId="5" fillId="6" borderId="0" xfId="23" applyAlignment="1">
      <alignment horizontal="center" vertical="center" shrinkToFit="1"/>
    </xf>
    <xf numFmtId="181" fontId="5" fillId="6" borderId="0" xfId="23" applyAlignment="1">
      <alignment horizontal="left" vertical="center" indent="1" shrinkToFit="1"/>
    </xf>
    <xf numFmtId="0" fontId="0" fillId="3" borderId="0" xfId="0" applyAlignment="1">
      <alignment horizontal="center" vertical="top"/>
    </xf>
  </cellXfs>
  <cellStyles count="96">
    <cellStyle name="$" xfId="89" xr:uid="{15646A92-D94F-46EB-8B73-E72BE871E136}"/>
    <cellStyle name="$k" xfId="15" xr:uid="{58F11323-9893-4FB9-828F-05F379D34CB2}"/>
    <cellStyle name="$m" xfId="16" xr:uid="{DEF59BCA-370D-4D09-A2A5-46E9D0F93123}"/>
    <cellStyle name="_Mapping" xfId="17" xr:uid="{418A44FB-AAE6-4A2A-A226-6C6F199CA1E0}"/>
    <cellStyle name="_Mapping 2" xfId="18" xr:uid="{C7F46CE0-141B-4817-8E75-078BC685F0F3}"/>
    <cellStyle name="_Mapping 3" xfId="19" xr:uid="{15405D2E-4B5E-483B-A89F-4735B712164D}"/>
    <cellStyle name="20% - Accent1" xfId="65" builtinId="30" hidden="1"/>
    <cellStyle name="20% - Accent2" xfId="69" builtinId="34" hidden="1"/>
    <cellStyle name="20% - Accent3" xfId="73" builtinId="38" hidden="1"/>
    <cellStyle name="20% - Accent4" xfId="77" builtinId="42" hidden="1"/>
    <cellStyle name="20% - Accent5" xfId="81" builtinId="46" hidden="1"/>
    <cellStyle name="20% - Accent6" xfId="85" builtinId="50" hidden="1"/>
    <cellStyle name="40% - Accent1" xfId="66" builtinId="31" hidden="1"/>
    <cellStyle name="40% - Accent2" xfId="70" builtinId="35" hidden="1"/>
    <cellStyle name="40% - Accent3" xfId="74" builtinId="39" hidden="1"/>
    <cellStyle name="40% - Accent4" xfId="78" builtinId="43" hidden="1"/>
    <cellStyle name="40% - Accent5" xfId="82" builtinId="47" hidden="1"/>
    <cellStyle name="40% - Accent6" xfId="86" builtinId="51" hidden="1"/>
    <cellStyle name="60% - Accent1" xfId="67" builtinId="32" hidden="1"/>
    <cellStyle name="60% - Accent2" xfId="71" builtinId="36" hidden="1"/>
    <cellStyle name="60% - Accent3" xfId="75" builtinId="40" hidden="1"/>
    <cellStyle name="60% - Accent4" xfId="79" builtinId="44" hidden="1"/>
    <cellStyle name="60% - Accent5" xfId="83" builtinId="48" hidden="1"/>
    <cellStyle name="60% - Accent6" xfId="87" builtinId="52" hidden="1"/>
    <cellStyle name="Accent1" xfId="64" builtinId="29" hidden="1"/>
    <cellStyle name="Accent2" xfId="68" builtinId="33" hidden="1"/>
    <cellStyle name="Accent3" xfId="72" builtinId="37" hidden="1"/>
    <cellStyle name="Accent4" xfId="76" builtinId="41" hidden="1"/>
    <cellStyle name="Accent5" xfId="80" builtinId="45" hidden="1"/>
    <cellStyle name="Accent6" xfId="84" builtinId="49" hidden="1"/>
    <cellStyle name="Action Button" xfId="20" xr:uid="{CEBF58C4-9506-47F3-8AC8-75432D4E50A0}"/>
    <cellStyle name="Bad" xfId="62" builtinId="27" hidden="1"/>
    <cellStyle name="Bar Driver1" xfId="21" xr:uid="{23912858-3D8F-4B61-8E9D-D9969438FBA8}"/>
    <cellStyle name="Bar Driver2" xfId="22" xr:uid="{DBCFCAAC-A151-4426-B8E2-4EC9703C4E2F}"/>
    <cellStyle name="Bar mmm/yy" xfId="23" xr:uid="{BFC2EF32-8D0E-4841-86A3-9B6DA4F996B8}"/>
    <cellStyle name="Bar Scenario" xfId="24" xr:uid="{B5C70ABD-BA7B-451C-8BEF-46C7D4C620DC}"/>
    <cellStyle name="Bar Title" xfId="25" xr:uid="{40001FF1-3CAC-4C03-92BF-90F4331677B5}"/>
    <cellStyle name="Calculation" xfId="8" builtinId="22" customBuiltin="1"/>
    <cellStyle name="Check Cell" xfId="10" builtinId="23" customBuiltin="1"/>
    <cellStyle name="Dash mmm" xfId="26" xr:uid="{5852347D-805B-490B-B3BE-9184147BCEAF}"/>
    <cellStyle name="Explanatory Text" xfId="13" builtinId="53" customBuiltin="1"/>
    <cellStyle name="Good" xfId="61" builtinId="26" hidden="1"/>
    <cellStyle name="Gr Title1" xfId="27" xr:uid="{4DC2A963-31C1-4000-970A-A7B62EC27EF5}"/>
    <cellStyle name="Gr Title2" xfId="28" xr:uid="{65F95E5B-ACA5-4B11-BA4F-078ED8F475E4}"/>
    <cellStyle name="Graph" xfId="29" xr:uid="{B59416A5-DA5D-4672-9E85-A88BDD2A5585}"/>
    <cellStyle name="Graph Border" xfId="30" xr:uid="{8F1B2472-2192-462E-BB35-8B58A5621BA9}"/>
    <cellStyle name="Graph Divider" xfId="31" xr:uid="{A0D3935C-E827-4E4B-AF3A-FF7A078F3CD5}"/>
    <cellStyle name="Graph Drop" xfId="32" xr:uid="{89E9B56F-1E92-4322-9410-2C68C015AA05}"/>
    <cellStyle name="Graph mmm" xfId="33" xr:uid="{0DF0A2D0-A5E1-491D-974B-FC4CFB5BD720}"/>
    <cellStyle name="Graph Stat Cost ▴" xfId="92" xr:uid="{626970AC-BADB-442A-B425-7812C101B846}"/>
    <cellStyle name="Graph Stat Rev ▴" xfId="93" xr:uid="{441398DD-C0EB-4576-931C-7C7FE83B0C0D}"/>
    <cellStyle name="Graph Title" xfId="34" xr:uid="{44890C60-EBEF-4564-B8FC-5E4B7C603D47}"/>
    <cellStyle name="Graph Total" xfId="35" xr:uid="{0DC5ECC2-17AA-4BCE-9E5E-F7DB10F5672E}"/>
    <cellStyle name="H3 RowCount" xfId="36" xr:uid="{9DEF9CD8-2DD2-4F3E-876D-1204AEEC4328}"/>
    <cellStyle name="H3 Stat" xfId="37" xr:uid="{BBFCB15B-FE52-4B55-A899-2E2B0CBF46FF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6" builtinId="20" customBuiltin="1"/>
    <cellStyle name="Input .0%" xfId="38" xr:uid="{86AAA4EF-3AF6-4E11-82E9-B2662F579A8E}"/>
    <cellStyle name="Input Date" xfId="39" xr:uid="{8AD12408-ECA1-4D2E-853E-C8AA19FA8C01}"/>
    <cellStyle name="Input Day" xfId="40" xr:uid="{DD4D9BE3-4322-4FE2-9644-D6487625685D}"/>
    <cellStyle name="Input Drop" xfId="41" xr:uid="{81DA2929-72DD-4628-8B97-50F4DD64D86E}"/>
    <cellStyle name="Input LID" xfId="42" xr:uid="{AC15D3AE-980D-4776-808F-6856C8F97919}"/>
    <cellStyle name="Input LID Text" xfId="43" xr:uid="{2CCE475E-4E7A-4788-AEB1-06CB74C1216D}"/>
    <cellStyle name="Input Text" xfId="44" xr:uid="{8B5554E6-4989-439F-B6CB-193FB5EDD351}"/>
    <cellStyle name="Line .0%" xfId="45" xr:uid="{E50C7C4A-E6C3-4996-959A-81013341F001}"/>
    <cellStyle name="Line ✓" xfId="88" xr:uid="{D8EDA99B-9C77-4923-B4AC-D6B129365278}"/>
    <cellStyle name="Line •" xfId="46" xr:uid="{F9E3DA70-644F-4D3C-B768-6F46DD6A9A98}"/>
    <cellStyle name="Line Date" xfId="47" xr:uid="{70F70D9D-72B5-4542-AEA3-546304857DB3}"/>
    <cellStyle name="Line Stat Cost ▴" xfId="90" xr:uid="{0A1ACC01-453B-43AA-AE5F-AD467A17DEF7}"/>
    <cellStyle name="Line Stat Rev ▴" xfId="91" xr:uid="{0569663D-D122-4A24-8F92-58ECC2B1F998}"/>
    <cellStyle name="Line Subtle" xfId="48" xr:uid="{1FBF7F14-3D3F-4679-98ED-05990AC076AC}"/>
    <cellStyle name="Linked Cell" xfId="9" builtinId="24" customBuiltin="1"/>
    <cellStyle name="Neutral" xfId="63" builtinId="28" hidden="1"/>
    <cellStyle name="Normal" xfId="0" builtinId="0" customBuiltin="1"/>
    <cellStyle name="Note" xfId="12" builtinId="10" customBuiltin="1"/>
    <cellStyle name="Output" xfId="7" builtinId="21" customBuiltin="1"/>
    <cellStyle name="Output .0%" xfId="49" xr:uid="{60970AA3-C681-4700-8E4A-071E8A70AD39}"/>
    <cellStyle name="Output Date" xfId="94" xr:uid="{95114B5F-C595-4A40-87B6-2AE490A94277}"/>
    <cellStyle name="Output Text" xfId="50" xr:uid="{07B5E97C-A178-4289-A175-723EBDDF41AA}"/>
    <cellStyle name="Percent" xfId="95" builtinId="5"/>
    <cellStyle name="Subtitle1" xfId="51" xr:uid="{B0160365-A5C6-46D4-9C3F-47D3EAAB469F}"/>
    <cellStyle name="Subtitle2" xfId="52" xr:uid="{BC2E1BA9-2A4E-419D-97E3-1B728647098F}"/>
    <cellStyle name="Subtitle3" xfId="53" xr:uid="{F3BABB73-3DDE-4349-A6E0-7BD3FB9CF835}"/>
    <cellStyle name="Title" xfId="1" builtinId="15" customBuiltin="1"/>
    <cellStyle name="Title Graph" xfId="54" xr:uid="{C87763D5-6DFE-48D5-BC91-DEEF742125E4}"/>
    <cellStyle name="Title H1" xfId="55" xr:uid="{67E3748F-25A6-4823-9C1D-1751463A3F76}"/>
    <cellStyle name="Title H2" xfId="56" xr:uid="{1A065AFE-A004-4158-B3F5-F8F7CF1D5300}"/>
    <cellStyle name="Title H2 ▸" xfId="57" xr:uid="{8E6F2B76-06F5-4EC3-9E5C-550DCB240236}"/>
    <cellStyle name="Title H3" xfId="58" xr:uid="{C3082AC8-FA9E-4C80-B11A-909BB5180E9F}"/>
    <cellStyle name="Top Group" xfId="59" xr:uid="{4C39F92B-8207-44F7-B8F5-76385BC2FDDD}"/>
    <cellStyle name="Top Tab" xfId="60" xr:uid="{E45C4DF3-E751-49FA-962B-7471607A0382}"/>
    <cellStyle name="Total" xfId="14" builtinId="25" customBuiltin="1"/>
    <cellStyle name="Warning Text" xfId="11" builtinId="11" customBuiltin="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2" tint="0.79998168889431442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ont>
        <b/>
        <i val="0"/>
        <color theme="1"/>
        <name val="Arial Nova"/>
        <family val="2"/>
        <scheme val="minor"/>
      </font>
      <border>
        <bottom style="medium">
          <color theme="3"/>
        </bottom>
      </border>
    </dxf>
    <dxf>
      <font>
        <color theme="1"/>
        <name val="Arial Nova"/>
        <family val="2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Light3" defaultPivotStyle="PivotStyleLight16">
    <tableStyle name="VenaSlicer" pivot="0" table="0" count="10" xr9:uid="{8548E6E4-38AC-4698-A543-3D21CC62A7C9}">
      <tableStyleElement type="wholeTable" dxfId="3"/>
      <tableStyleElement type="headerRow" dxfId="2"/>
    </tableStyle>
  </tableStyles>
  <colors>
    <mruColors>
      <color rgb="FF4A9462"/>
    </mruColors>
  </colors>
  <extLst>
    <ext xmlns:x14="http://schemas.microsoft.com/office/spreadsheetml/2009/9/main" uri="{46F421CA-312F-682f-3DD2-61675219B42D}">
      <x14:dxfs count="8">
        <dxf>
          <font>
            <color theme="0"/>
            <name val="Arial Nova"/>
            <family val="2"/>
            <scheme val="minor"/>
          </font>
          <fill>
            <patternFill>
              <bgColor theme="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  <name val="Arial Nova"/>
            <family val="2"/>
            <scheme val="minor"/>
          </font>
          <fill>
            <patternFill>
              <bgColor theme="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  <name val="Arial Nova"/>
            <family val="2"/>
            <scheme val="minor"/>
          </font>
          <fill>
            <patternFill>
              <bgColor theme="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  <name val="Arial Nova"/>
            <family val="2"/>
            <scheme val="minor"/>
          </font>
          <fill>
            <patternFill>
              <bgColor theme="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9994506668294322"/>
            <name val="Arial Nova"/>
            <family val="2"/>
            <scheme val="minor"/>
          </font>
          <fill>
            <patternFill>
              <bgColor theme="2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  <name val="Arial Nova"/>
            <family val="2"/>
            <scheme val="minor"/>
          </font>
          <fill>
            <patternFill>
              <bgColor theme="2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9994506668294322"/>
            <name val="Arial Nova"/>
            <family val="2"/>
            <scheme val="minor"/>
          </font>
          <fill>
            <patternFill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  <name val="Arial Nova"/>
            <family val="2"/>
            <scheme val="minor"/>
          </font>
          <fill>
            <patternFill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enaSlicer">
        <x14:slicerStyle name="Vena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Vena Theme">
  <a:themeElements>
    <a:clrScheme name="Vena Theme">
      <a:dk1>
        <a:srgbClr val="4B4844"/>
      </a:dk1>
      <a:lt1>
        <a:srgbClr val="FFFFFF"/>
      </a:lt1>
      <a:dk2>
        <a:srgbClr val="4A9462"/>
      </a:dk2>
      <a:lt2>
        <a:srgbClr val="0070C0"/>
      </a:lt2>
      <a:accent1>
        <a:srgbClr val="C34F2E"/>
      </a:accent1>
      <a:accent2>
        <a:srgbClr val="2B6554"/>
      </a:accent2>
      <a:accent3>
        <a:srgbClr val="46788F"/>
      </a:accent3>
      <a:accent4>
        <a:srgbClr val="664E5E"/>
      </a:accent4>
      <a:accent5>
        <a:srgbClr val="96B3D9"/>
      </a:accent5>
      <a:accent6>
        <a:srgbClr val="266DC9"/>
      </a:accent6>
      <a:hlink>
        <a:srgbClr val="0070C0"/>
      </a:hlink>
      <a:folHlink>
        <a:srgbClr val="26806C"/>
      </a:folHlink>
    </a:clrScheme>
    <a:fontScheme name="Vena Fonts">
      <a:majorFont>
        <a:latin typeface="Franklin Gothic Medium Cond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62F8-041C-4270-A1A5-1324844222CA}">
  <sheetPr codeName="Sheet5"/>
  <dimension ref="A1:M53"/>
  <sheetViews>
    <sheetView tabSelected="1" topLeftCell="A2" zoomScaleNormal="100" workbookViewId="0">
      <selection activeCell="C12" sqref="C12"/>
    </sheetView>
  </sheetViews>
  <sheetFormatPr defaultColWidth="15.7109375" defaultRowHeight="15" customHeight="1"/>
  <cols>
    <col min="1" max="1" width="1.7109375" style="1" customWidth="1"/>
    <col min="2" max="2" width="4.140625" style="1" customWidth="1"/>
    <col min="3" max="12" width="15.7109375" style="1"/>
    <col min="13" max="13" width="52.42578125" style="1" customWidth="1"/>
    <col min="14" max="16384" width="15.7109375" style="1"/>
  </cols>
  <sheetData>
    <row r="1" spans="1:13" ht="15" hidden="1" customHeight="1">
      <c r="A1" s="1" t="s">
        <v>77</v>
      </c>
      <c r="D1" s="1" t="s">
        <v>8</v>
      </c>
    </row>
    <row r="2" spans="1:13" ht="30" customHeight="1">
      <c r="B2" s="6" t="s">
        <v>71</v>
      </c>
      <c r="C2" s="6"/>
    </row>
    <row r="4" spans="1:13" ht="24.75" thickBot="1">
      <c r="B4" s="2" t="s">
        <v>69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 thickTop="1"/>
    <row r="6" spans="1:13" ht="15" customHeight="1">
      <c r="B6" s="5"/>
      <c r="C6" s="5" t="s">
        <v>70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customHeight="1">
      <c r="B7" s="5"/>
      <c r="C7" s="5" t="s">
        <v>121</v>
      </c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customHeight="1">
      <c r="B8" s="5"/>
      <c r="C8" s="5" t="s">
        <v>72</v>
      </c>
      <c r="D8" s="5"/>
      <c r="E8" s="5"/>
      <c r="F8" s="5"/>
      <c r="G8" s="5"/>
      <c r="H8" s="5"/>
      <c r="I8" s="5"/>
      <c r="J8" s="5"/>
      <c r="K8" s="5"/>
      <c r="L8" s="5"/>
      <c r="M8" s="5"/>
    </row>
    <row r="10" spans="1:13" ht="24.75" thickBot="1">
      <c r="B10" s="2" t="s">
        <v>73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customHeight="1" thickTop="1">
      <c r="C11" s="20"/>
    </row>
    <row r="12" spans="1:13" ht="15" customHeight="1">
      <c r="B12" s="5"/>
      <c r="C12" s="5" t="s">
        <v>74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 customHeight="1">
      <c r="A13" s="21"/>
    </row>
    <row r="14" spans="1:13" ht="24.75" thickBot="1">
      <c r="B14" s="2" t="s">
        <v>75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 customHeight="1" thickTop="1"/>
    <row r="16" spans="1:13" ht="15" customHeight="1">
      <c r="B16" s="5"/>
      <c r="C16" s="5" t="s">
        <v>76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5" customHeight="1">
      <c r="B18" s="5"/>
      <c r="C18" s="5" t="s">
        <v>124</v>
      </c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5" customHeight="1">
      <c r="B19" s="5"/>
      <c r="C19" s="39" t="s">
        <v>96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 customHeight="1">
      <c r="B20" s="5"/>
      <c r="C20" s="39" t="s">
        <v>97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" customHeight="1">
      <c r="B21" s="5"/>
      <c r="C21" s="39" t="s">
        <v>98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15" customHeight="1">
      <c r="B23" s="5"/>
      <c r="C23" s="40" t="s">
        <v>125</v>
      </c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15" customHeight="1">
      <c r="B24" s="5"/>
      <c r="C24" s="39" t="s">
        <v>96</v>
      </c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" customHeight="1">
      <c r="B25" s="5"/>
      <c r="C25" s="39" t="s">
        <v>97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5" customHeight="1">
      <c r="B26" s="5"/>
      <c r="C26" s="39" t="s">
        <v>98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5" customHeight="1">
      <c r="B28" s="5"/>
      <c r="C28" s="40" t="s">
        <v>126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5" customHeight="1">
      <c r="B29" s="5"/>
      <c r="C29" s="39" t="s">
        <v>96</v>
      </c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5" customHeight="1">
      <c r="B30" s="5"/>
      <c r="C30" s="39" t="s">
        <v>97</v>
      </c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5" customHeight="1">
      <c r="B31" s="5"/>
      <c r="C31" s="39" t="s">
        <v>98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3" spans="2:13" ht="24.75" thickBot="1">
      <c r="B33" s="2" t="s">
        <v>78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5" customHeight="1" thickTop="1"/>
    <row r="35" spans="2:13" ht="1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5" customHeight="1">
      <c r="B36" s="5"/>
      <c r="C36" s="39"/>
      <c r="D36" s="5"/>
      <c r="E36" s="5"/>
      <c r="F36" s="5"/>
      <c r="G36" s="5"/>
      <c r="H36" s="5"/>
      <c r="I36" s="5"/>
      <c r="J36" s="5"/>
      <c r="K36" s="5"/>
      <c r="L36" s="5"/>
      <c r="M36" s="5"/>
    </row>
    <row r="38" spans="2:13" ht="24.75" thickBot="1">
      <c r="B38" s="2" t="s">
        <v>79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5" customHeight="1" thickTop="1"/>
    <row r="40" spans="2:13" ht="15" customHeight="1">
      <c r="B40" s="5"/>
      <c r="C40" s="40" t="s">
        <v>80</v>
      </c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 customHeight="1">
      <c r="B41" s="5"/>
      <c r="C41" s="39" t="s">
        <v>96</v>
      </c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 customHeight="1">
      <c r="B42" s="5"/>
      <c r="C42" s="39" t="s">
        <v>97</v>
      </c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 customHeight="1">
      <c r="B43" s="5"/>
      <c r="C43" s="39" t="s">
        <v>98</v>
      </c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 customHeight="1">
      <c r="B44" s="5"/>
      <c r="C44" s="39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5" customHeight="1">
      <c r="B45" s="5"/>
      <c r="C45" s="40" t="s">
        <v>81</v>
      </c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5" customHeight="1">
      <c r="B46" s="5"/>
      <c r="C46" s="39" t="s">
        <v>96</v>
      </c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3" ht="15" customHeight="1">
      <c r="B47" s="5"/>
      <c r="C47" s="39" t="s">
        <v>97</v>
      </c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5" customHeight="1">
      <c r="B48" s="5"/>
      <c r="C48" s="39" t="s">
        <v>98</v>
      </c>
      <c r="D48" s="5"/>
      <c r="E48" s="5"/>
      <c r="F48" s="5"/>
      <c r="G48" s="5"/>
      <c r="H48" s="5"/>
      <c r="I48" s="5"/>
      <c r="J48" s="5"/>
      <c r="K48" s="5"/>
      <c r="L48" s="5"/>
      <c r="M48" s="5"/>
    </row>
    <row r="50" spans="2:13" ht="24.75" thickBot="1">
      <c r="B50" s="2" t="s">
        <v>82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5" customHeight="1" thickTop="1"/>
    <row r="52" spans="2:13" ht="15" customHeight="1">
      <c r="B52" s="5"/>
      <c r="C52" s="41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5" customHeight="1">
      <c r="B53" s="5"/>
      <c r="C53" s="39"/>
      <c r="D53" s="5"/>
      <c r="E53" s="5"/>
      <c r="F53" s="5"/>
      <c r="G53" s="5"/>
      <c r="H53" s="5"/>
      <c r="I53" s="5"/>
      <c r="J53" s="5"/>
      <c r="K53" s="5"/>
      <c r="L53" s="5"/>
      <c r="M5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D5808-A915-4C2E-A334-B9A6408853AA}">
  <sheetPr codeName="Sheet2">
    <tabColor theme="0" tint="-0.14999847407452621"/>
    <pageSetUpPr fitToPage="1"/>
  </sheetPr>
  <dimension ref="A1:M20"/>
  <sheetViews>
    <sheetView zoomScale="90" zoomScaleNormal="90" workbookViewId="0">
      <selection activeCell="D28" sqref="D28"/>
    </sheetView>
  </sheetViews>
  <sheetFormatPr defaultColWidth="11.7109375" defaultRowHeight="15" customHeight="1"/>
  <cols>
    <col min="1" max="1" width="1.7109375" style="1" customWidth="1"/>
    <col min="2" max="2" width="11.28515625" style="3" hidden="1" customWidth="1"/>
    <col min="3" max="3" width="5" style="1" customWidth="1"/>
    <col min="4" max="4" width="34.7109375" style="1" customWidth="1"/>
    <col min="5" max="5" width="3.7109375" style="1" customWidth="1"/>
    <col min="6" max="6" width="13.140625" style="1" bestFit="1" customWidth="1"/>
    <col min="7" max="7" width="11.5703125" style="1" customWidth="1"/>
    <col min="8" max="8" width="12.140625" style="1" bestFit="1" customWidth="1"/>
    <col min="9" max="13" width="11.5703125" style="1" customWidth="1"/>
    <col min="14" max="16384" width="11.7109375" style="1"/>
  </cols>
  <sheetData>
    <row r="1" spans="1:13" ht="30" customHeight="1" thickBot="1">
      <c r="B1" s="1"/>
      <c r="C1" s="6" t="s">
        <v>68</v>
      </c>
      <c r="D1" s="6"/>
    </row>
    <row r="2" spans="1:13" ht="19.5" customHeight="1">
      <c r="B2" s="1"/>
      <c r="C2" s="7" t="s">
        <v>127</v>
      </c>
      <c r="D2" s="7"/>
      <c r="F2" s="8" t="s">
        <v>45</v>
      </c>
      <c r="G2" s="8"/>
      <c r="H2" s="8"/>
      <c r="I2" s="8"/>
      <c r="J2" s="8"/>
      <c r="K2" s="8"/>
      <c r="L2" s="8"/>
      <c r="M2" s="8"/>
    </row>
    <row r="3" spans="1:13" ht="15" customHeight="1">
      <c r="B3" s="1"/>
      <c r="C3" s="9"/>
      <c r="D3" s="9">
        <v>44562</v>
      </c>
      <c r="E3" s="10"/>
      <c r="F3" s="10" t="s">
        <v>27</v>
      </c>
      <c r="G3" s="10" t="s">
        <v>27</v>
      </c>
      <c r="H3" s="10" t="s">
        <v>0</v>
      </c>
      <c r="I3" s="10" t="s">
        <v>31</v>
      </c>
      <c r="J3" s="10" t="s">
        <v>31</v>
      </c>
      <c r="K3" s="10" t="s">
        <v>35</v>
      </c>
      <c r="L3" s="10" t="s">
        <v>34</v>
      </c>
      <c r="M3" s="10" t="s">
        <v>36</v>
      </c>
    </row>
    <row r="4" spans="1:13" ht="15" customHeight="1">
      <c r="B4" s="1"/>
      <c r="C4" s="11"/>
      <c r="D4" s="11" t="s">
        <v>1</v>
      </c>
      <c r="E4" s="12"/>
      <c r="F4" s="12" t="s">
        <v>28</v>
      </c>
      <c r="G4" s="12" t="s">
        <v>29</v>
      </c>
      <c r="H4" s="12" t="s">
        <v>41</v>
      </c>
      <c r="I4" s="12" t="s">
        <v>32</v>
      </c>
      <c r="J4" s="12" t="s">
        <v>33</v>
      </c>
      <c r="K4" s="12" t="s">
        <v>30</v>
      </c>
      <c r="L4" s="12" t="s">
        <v>28</v>
      </c>
      <c r="M4" s="12" t="s">
        <v>37</v>
      </c>
    </row>
    <row r="5" spans="1:13" ht="15" customHeight="1">
      <c r="B5" s="1"/>
    </row>
    <row r="6" spans="1:13" s="21" customFormat="1" ht="20.25" customHeight="1" thickBot="1">
      <c r="A6" s="1"/>
      <c r="C6" s="14" t="s">
        <v>38</v>
      </c>
      <c r="D6" s="14"/>
      <c r="E6" s="15"/>
      <c r="F6" s="15"/>
      <c r="G6" s="15"/>
      <c r="H6" s="15"/>
      <c r="I6" s="15"/>
      <c r="J6" s="15"/>
      <c r="K6" s="15"/>
      <c r="L6" s="15"/>
      <c r="M6" s="15"/>
    </row>
    <row r="7" spans="1:13" ht="15" customHeight="1" thickBot="1">
      <c r="C7" s="5"/>
      <c r="D7" s="5" t="s">
        <v>123</v>
      </c>
      <c r="E7" s="13"/>
      <c r="F7" s="32"/>
      <c r="G7" s="17"/>
      <c r="H7" s="17">
        <f>SUMIFS(Input!$W:$W,Input!$AE:$AE,0,Input!$N:$N,"No")</f>
        <v>120000</v>
      </c>
      <c r="I7" s="17">
        <f>SUMIFS(Input!$AD:$AD,Input!$AE:$AE,0,Input!$N:$N,"No")</f>
        <v>120000</v>
      </c>
      <c r="J7" s="17">
        <f>SUMIFS(Input!$AE:$AE,Input!$AE:$AE,0,Input!$N:$N,"No")</f>
        <v>0</v>
      </c>
      <c r="K7" s="29"/>
      <c r="L7" s="17"/>
      <c r="M7" s="29"/>
    </row>
    <row r="8" spans="1:13" ht="15" customHeight="1" thickBot="1">
      <c r="C8" s="5"/>
      <c r="D8" s="5" t="s">
        <v>39</v>
      </c>
      <c r="E8" s="13"/>
      <c r="F8" s="32">
        <v>3.5000000000000003E-2</v>
      </c>
      <c r="G8" s="17">
        <f>$F$8*SUM(H7:H8)</f>
        <v>11550.000000000002</v>
      </c>
      <c r="H8" s="17">
        <f>SUMIFS(Input!$W:$W,Input!$AE:$AE,"&gt;0",Input!$N:$N,"No")</f>
        <v>210000</v>
      </c>
      <c r="I8" s="17">
        <f>SUMIFS(Input!$AD:$AD,Input!$AE:$AE,"&gt;0",Input!$N:$N,"No")</f>
        <v>217500</v>
      </c>
      <c r="J8" s="17">
        <f>SUMIFS(Input!$AE:$AE,Input!$AE:$AE,"&gt;0",Input!$N:$N,"No")</f>
        <v>7500</v>
      </c>
      <c r="K8" s="29">
        <f>IFERROR(J8/H8,"")</f>
        <v>3.5714285714285712E-2</v>
      </c>
      <c r="L8" s="17">
        <f>G8-J8</f>
        <v>4050.0000000000018</v>
      </c>
      <c r="M8" s="29">
        <f>IFERROR(L8/G8,"")</f>
        <v>0.35064935064935077</v>
      </c>
    </row>
    <row r="9" spans="1:13" ht="15" customHeight="1" thickBot="1">
      <c r="A9" s="21"/>
      <c r="C9" s="5"/>
      <c r="D9" s="5" t="s">
        <v>40</v>
      </c>
      <c r="E9" s="13"/>
      <c r="F9" s="17"/>
      <c r="G9" s="17"/>
      <c r="H9" s="17">
        <f>SUMIF(Input!$N:$N,"Yes",Input!$W:$W)</f>
        <v>100000</v>
      </c>
      <c r="I9" s="17">
        <f>SUMIF(Input!$N:$N,"Yes",Input!$AB:$AB)</f>
        <v>140000</v>
      </c>
      <c r="J9" s="17">
        <f>SUMIF(Input!$N:$N,"Yes",Input!$AE:$AE)</f>
        <v>40000</v>
      </c>
      <c r="K9" s="29"/>
      <c r="L9" s="17"/>
      <c r="M9" s="29"/>
    </row>
    <row r="10" spans="1:13" ht="4.9000000000000004" customHeight="1" thickBot="1">
      <c r="A10" s="3"/>
      <c r="B10" s="1"/>
    </row>
    <row r="11" spans="1:13" s="21" customFormat="1" ht="15" customHeight="1">
      <c r="A11" s="3"/>
      <c r="B11" s="22"/>
      <c r="C11" s="18" t="s">
        <v>9</v>
      </c>
      <c r="D11" s="18"/>
      <c r="E11" s="4"/>
      <c r="F11" s="30"/>
      <c r="G11" s="19"/>
      <c r="H11" s="19">
        <f>SUM(H7:H10)</f>
        <v>430000</v>
      </c>
      <c r="I11" s="19">
        <f>SUM(I7:I10)</f>
        <v>477500</v>
      </c>
      <c r="J11" s="19">
        <f>SUM(J7:J10)</f>
        <v>47500</v>
      </c>
      <c r="K11" s="30" t="str">
        <f>IFERROR(#REF!/H11,"")</f>
        <v/>
      </c>
      <c r="L11" s="19">
        <f>J11-G11</f>
        <v>47500</v>
      </c>
      <c r="M11" s="30" t="str">
        <f>IFERROR(L11/G11,"")</f>
        <v/>
      </c>
    </row>
    <row r="12" spans="1:13" s="21" customFormat="1" ht="15" customHeight="1">
      <c r="A12" s="1"/>
      <c r="F12" s="23"/>
      <c r="G12" s="23"/>
      <c r="H12" s="23"/>
      <c r="I12" s="23"/>
      <c r="J12" s="23"/>
      <c r="K12" s="23"/>
      <c r="L12" s="23"/>
      <c r="M12" s="23"/>
    </row>
    <row r="13" spans="1:13" s="21" customFormat="1" ht="20.25" customHeight="1" thickBot="1">
      <c r="C13" s="14" t="s">
        <v>42</v>
      </c>
      <c r="D13" s="14"/>
      <c r="E13" s="15"/>
      <c r="F13" s="15"/>
      <c r="G13" s="1"/>
      <c r="H13" s="1"/>
      <c r="I13" s="1"/>
      <c r="J13" s="1"/>
      <c r="K13" s="1"/>
      <c r="L13" s="1"/>
      <c r="M13" s="1"/>
    </row>
    <row r="14" spans="1:13" ht="15" customHeight="1" thickBot="1">
      <c r="C14" s="5"/>
      <c r="D14" s="5" t="s">
        <v>43</v>
      </c>
      <c r="E14" s="13"/>
      <c r="F14" s="17">
        <f>COUNTA(Input!J9:J13)</f>
        <v>4</v>
      </c>
    </row>
    <row r="15" spans="1:13" ht="15" customHeight="1" thickBot="1">
      <c r="C15" s="5"/>
      <c r="D15" s="5" t="s">
        <v>123</v>
      </c>
      <c r="E15" s="13"/>
      <c r="F15" s="17">
        <f>COUNTIFS(Input!$N:$N,"No",Input!AE:AE,0)</f>
        <v>1</v>
      </c>
    </row>
    <row r="16" spans="1:13" ht="15" customHeight="1" thickBot="1">
      <c r="C16" s="5"/>
      <c r="D16" s="5" t="s">
        <v>39</v>
      </c>
      <c r="E16" s="13"/>
      <c r="F16" s="17">
        <f>COUNTIFS(Input!$N:$N,"No",Input!AE:AE,"&gt;0")</f>
        <v>2</v>
      </c>
    </row>
    <row r="17" spans="1:13" ht="15" customHeight="1" thickBot="1">
      <c r="C17" s="5"/>
      <c r="D17" s="5" t="s">
        <v>40</v>
      </c>
      <c r="E17" s="13"/>
      <c r="F17" s="17">
        <f>COUNTIF(Input!$N:$N,"Yes")</f>
        <v>1</v>
      </c>
    </row>
    <row r="18" spans="1:13" ht="15" customHeight="1" thickBot="1">
      <c r="C18" s="5"/>
      <c r="D18" s="5" t="s">
        <v>44</v>
      </c>
      <c r="E18" s="13"/>
      <c r="F18" s="17">
        <f>COUNTIF(Input!$AI:$AI,"Yes")</f>
        <v>3</v>
      </c>
    </row>
    <row r="19" spans="1:13" ht="4.9000000000000004" customHeight="1" thickBot="1">
      <c r="B19" s="1"/>
    </row>
    <row r="20" spans="1:13" s="21" customFormat="1" ht="15" customHeight="1">
      <c r="A20" s="1"/>
      <c r="B20" s="22"/>
      <c r="C20" s="18"/>
      <c r="D20" s="18"/>
      <c r="E20" s="4"/>
      <c r="F20" s="30"/>
      <c r="G20" s="1"/>
      <c r="H20" s="1"/>
      <c r="I20" s="1"/>
      <c r="J20" s="1"/>
      <c r="K20" s="1"/>
      <c r="L20" s="1"/>
      <c r="M20" s="1"/>
    </row>
  </sheetData>
  <phoneticPr fontId="23" type="noConversion"/>
  <pageMargins left="0.7" right="0.7" top="0.75" bottom="0.75" header="0.3" footer="0.3"/>
  <pageSetup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04D4-97A2-4871-B1AA-A9B25FAEAABF}">
  <sheetPr codeName="Sheet7">
    <tabColor theme="0" tint="-0.14999847407452621"/>
    <pageSetUpPr fitToPage="1"/>
  </sheetPr>
  <dimension ref="A1:AK25"/>
  <sheetViews>
    <sheetView zoomScale="90" zoomScaleNormal="90" workbookViewId="0">
      <pane xSplit="9" topLeftCell="J1" activePane="topRight" state="frozen"/>
      <selection pane="topRight" activeCell="AD17" sqref="AD17"/>
    </sheetView>
  </sheetViews>
  <sheetFormatPr defaultColWidth="11.7109375" defaultRowHeight="15" customHeight="1"/>
  <cols>
    <col min="1" max="1" width="1.7109375" style="1" customWidth="1"/>
    <col min="2" max="2" width="4.5703125" style="1" customWidth="1"/>
    <col min="3" max="3" width="11.85546875" style="1" bestFit="1" customWidth="1"/>
    <col min="4" max="4" width="29.140625" style="1" bestFit="1" customWidth="1"/>
    <col min="5" max="5" width="15.85546875" style="1" customWidth="1"/>
    <col min="6" max="6" width="18.5703125" style="1" bestFit="1" customWidth="1"/>
    <col min="7" max="7" width="14.140625" style="1" customWidth="1"/>
    <col min="8" max="8" width="18.5703125" style="1" bestFit="1" customWidth="1"/>
    <col min="9" max="9" width="15.28515625" style="1" bestFit="1" customWidth="1"/>
    <col min="10" max="10" width="24.85546875" style="1" bestFit="1" customWidth="1"/>
    <col min="11" max="11" width="13.5703125" style="1" customWidth="1"/>
    <col min="12" max="12" width="18" style="1" bestFit="1" customWidth="1"/>
    <col min="13" max="13" width="42.28515625" style="1" bestFit="1" customWidth="1"/>
    <col min="14" max="14" width="14.85546875" style="1" customWidth="1"/>
    <col min="15" max="15" width="50.42578125" style="1" customWidth="1"/>
    <col min="16" max="16" width="29.140625" style="1" bestFit="1" customWidth="1"/>
    <col min="17" max="17" width="1" style="1" customWidth="1"/>
    <col min="18" max="21" width="15.7109375" style="1" customWidth="1"/>
    <col min="22" max="22" width="1" style="1" customWidth="1"/>
    <col min="23" max="26" width="15.7109375" style="1" customWidth="1"/>
    <col min="27" max="27" width="1" style="1" customWidth="1"/>
    <col min="28" max="28" width="15.5703125" style="1" customWidth="1"/>
    <col min="29" max="29" width="19.5703125" style="1" customWidth="1"/>
    <col min="30" max="32" width="15.7109375" style="1" customWidth="1"/>
    <col min="33" max="33" width="1" style="1" customWidth="1"/>
    <col min="34" max="34" width="25.85546875" style="1" bestFit="1" customWidth="1"/>
    <col min="35" max="35" width="12.5703125" style="1" customWidth="1"/>
    <col min="36" max="36" width="1" style="1" customWidth="1"/>
    <col min="37" max="37" width="255.5703125" style="1" bestFit="1" customWidth="1"/>
    <col min="38" max="16384" width="11.7109375" style="1"/>
  </cols>
  <sheetData>
    <row r="1" spans="1:37" ht="30" customHeight="1" thickBot="1">
      <c r="B1" s="6" t="s">
        <v>66</v>
      </c>
      <c r="C1" s="6"/>
      <c r="AC1" s="59" t="s">
        <v>7</v>
      </c>
    </row>
    <row r="2" spans="1:37" ht="19.5" customHeight="1">
      <c r="B2" s="7" t="s">
        <v>127</v>
      </c>
      <c r="C2" s="7"/>
      <c r="J2" s="8" t="s">
        <v>15</v>
      </c>
      <c r="K2" s="8"/>
      <c r="L2" s="8"/>
      <c r="M2" s="8"/>
      <c r="N2" s="44"/>
      <c r="O2" s="8"/>
      <c r="P2" s="8"/>
      <c r="R2" s="8" t="s">
        <v>63</v>
      </c>
      <c r="S2" s="8"/>
      <c r="T2" s="8"/>
      <c r="U2" s="8"/>
      <c r="W2" s="8" t="s">
        <v>88</v>
      </c>
      <c r="X2" s="8"/>
      <c r="Y2" s="8"/>
      <c r="Z2" s="8"/>
      <c r="AB2" s="8" t="s">
        <v>21</v>
      </c>
      <c r="AC2" s="8"/>
      <c r="AD2" s="8"/>
      <c r="AE2" s="8"/>
      <c r="AF2" s="8"/>
      <c r="AH2" s="8" t="s">
        <v>54</v>
      </c>
      <c r="AI2" s="8"/>
      <c r="AK2" s="8" t="s">
        <v>25</v>
      </c>
    </row>
    <row r="3" spans="1:37" ht="15" customHeight="1">
      <c r="B3" s="9"/>
      <c r="C3" s="9" t="s">
        <v>5</v>
      </c>
      <c r="D3" s="9" t="s">
        <v>5</v>
      </c>
      <c r="E3" s="11" t="s">
        <v>10</v>
      </c>
      <c r="F3" s="11" t="s">
        <v>4</v>
      </c>
      <c r="G3" s="11" t="s">
        <v>11</v>
      </c>
      <c r="H3" s="11" t="s">
        <v>3</v>
      </c>
      <c r="I3" s="11" t="s">
        <v>6</v>
      </c>
      <c r="J3" s="57" t="s">
        <v>14</v>
      </c>
      <c r="K3" s="57" t="s">
        <v>17</v>
      </c>
      <c r="L3" s="57" t="s">
        <v>18</v>
      </c>
      <c r="M3" s="57" t="s">
        <v>13</v>
      </c>
      <c r="N3" s="56" t="s">
        <v>83</v>
      </c>
      <c r="O3" s="57" t="s">
        <v>16</v>
      </c>
      <c r="P3" s="56" t="s">
        <v>84</v>
      </c>
      <c r="R3" s="56" t="s">
        <v>64</v>
      </c>
      <c r="S3" s="56" t="s">
        <v>65</v>
      </c>
      <c r="T3" s="57" t="s">
        <v>61</v>
      </c>
      <c r="U3" s="57" t="s">
        <v>62</v>
      </c>
      <c r="W3" s="56" t="s">
        <v>19</v>
      </c>
      <c r="X3" s="56" t="s">
        <v>20</v>
      </c>
      <c r="Y3" s="56" t="s">
        <v>55</v>
      </c>
      <c r="Z3" s="56" t="s">
        <v>89</v>
      </c>
      <c r="AB3" s="56" t="s">
        <v>93</v>
      </c>
      <c r="AC3" s="56" t="s">
        <v>57</v>
      </c>
      <c r="AD3" s="56" t="s">
        <v>56</v>
      </c>
      <c r="AE3" s="57" t="s">
        <v>22</v>
      </c>
      <c r="AF3" s="57" t="s">
        <v>23</v>
      </c>
      <c r="AH3" s="57" t="s">
        <v>24</v>
      </c>
      <c r="AI3" s="56" t="s">
        <v>85</v>
      </c>
      <c r="AK3" s="58" t="s">
        <v>86</v>
      </c>
    </row>
    <row r="4" spans="1:37" ht="13.5" customHeight="1">
      <c r="B4" s="11"/>
      <c r="C4" s="11" t="s">
        <v>12</v>
      </c>
      <c r="D4" s="11" t="s">
        <v>2</v>
      </c>
      <c r="E4" s="11"/>
      <c r="F4" s="11"/>
      <c r="G4" s="11"/>
      <c r="H4" s="11"/>
      <c r="I4" s="11"/>
      <c r="J4" s="57"/>
      <c r="K4" s="57"/>
      <c r="L4" s="57"/>
      <c r="M4" s="57"/>
      <c r="N4" s="57"/>
      <c r="O4" s="57"/>
      <c r="P4" s="56"/>
      <c r="R4" s="56"/>
      <c r="S4" s="56"/>
      <c r="T4" s="57"/>
      <c r="U4" s="57"/>
      <c r="W4" s="56"/>
      <c r="X4" s="56"/>
      <c r="Y4" s="56"/>
      <c r="Z4" s="56"/>
      <c r="AB4" s="56"/>
      <c r="AC4" s="56"/>
      <c r="AD4" s="56"/>
      <c r="AE4" s="57"/>
      <c r="AF4" s="57"/>
      <c r="AH4" s="57"/>
      <c r="AI4" s="57"/>
      <c r="AK4" s="58"/>
    </row>
    <row r="6" spans="1:37" ht="25.15" customHeight="1" thickBot="1">
      <c r="B6" s="2" t="s">
        <v>67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5" t="s">
        <v>87</v>
      </c>
      <c r="O6" s="45"/>
      <c r="P6" s="2"/>
      <c r="R6" s="2"/>
      <c r="S6" s="2"/>
      <c r="T6" s="2"/>
      <c r="U6" s="2"/>
      <c r="W6" s="38" t="str">
        <f>"Merit Increase Target is "&amp;Summary!$F$8*100&amp;"%"</f>
        <v>Merit Increase Target is 3.5%</v>
      </c>
      <c r="X6" s="2"/>
      <c r="Y6" s="2"/>
      <c r="Z6" s="2"/>
      <c r="AB6" s="45" t="s">
        <v>87</v>
      </c>
      <c r="AC6" s="2"/>
      <c r="AD6" s="2"/>
      <c r="AE6" s="2"/>
      <c r="AF6" s="2"/>
      <c r="AH6" s="2"/>
      <c r="AI6" s="45" t="s">
        <v>87</v>
      </c>
      <c r="AK6" s="53" t="s">
        <v>87</v>
      </c>
    </row>
    <row r="7" spans="1:37" ht="15" customHeight="1" thickTop="1"/>
    <row r="8" spans="1:37" s="21" customFormat="1" ht="20.25" customHeight="1" thickBot="1">
      <c r="B8" s="14" t="s">
        <v>26</v>
      </c>
      <c r="C8" s="14"/>
      <c r="D8" s="14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  <c r="P8" s="15"/>
      <c r="Q8" s="1"/>
      <c r="R8" s="15"/>
      <c r="S8" s="15"/>
      <c r="T8" s="15"/>
      <c r="U8" s="15"/>
      <c r="V8" s="1"/>
      <c r="W8" s="15"/>
      <c r="X8" s="15"/>
      <c r="Y8" s="15"/>
      <c r="Z8" s="15"/>
      <c r="AA8" s="1"/>
      <c r="AB8" s="15"/>
      <c r="AC8" s="15"/>
      <c r="AD8" s="15"/>
      <c r="AE8" s="15"/>
      <c r="AF8" s="15"/>
      <c r="AG8" s="1"/>
      <c r="AH8" s="15"/>
      <c r="AI8" s="15"/>
      <c r="AJ8" s="1"/>
      <c r="AK8" s="15"/>
    </row>
    <row r="9" spans="1:37" ht="15" customHeight="1" thickBot="1">
      <c r="A9" s="3"/>
      <c r="B9" s="5"/>
      <c r="C9" s="5">
        <v>10</v>
      </c>
      <c r="D9" s="5" t="s">
        <v>99</v>
      </c>
      <c r="E9" s="5" t="s">
        <v>100</v>
      </c>
      <c r="F9" s="5" t="s">
        <v>101</v>
      </c>
      <c r="G9" s="5" t="s">
        <v>102</v>
      </c>
      <c r="H9" s="5" t="s">
        <v>103</v>
      </c>
      <c r="I9" s="5" t="s">
        <v>104</v>
      </c>
      <c r="J9" s="17" t="s">
        <v>114</v>
      </c>
      <c r="K9" s="25">
        <v>43831</v>
      </c>
      <c r="L9" s="17" t="str">
        <f ca="1">DATEDIF(K9,TODAY(),"y")&amp;" years, "&amp;DATEDIF(K9,TODAY(),"ym")&amp;" mnths"</f>
        <v>2 years, 11 mnths</v>
      </c>
      <c r="M9" s="47" t="s">
        <v>105</v>
      </c>
      <c r="N9" s="27" t="s">
        <v>106</v>
      </c>
      <c r="O9" s="28" t="s">
        <v>107</v>
      </c>
      <c r="P9" s="28" t="s">
        <v>106</v>
      </c>
      <c r="R9" s="17">
        <v>15000</v>
      </c>
      <c r="S9" s="36"/>
      <c r="T9" s="25">
        <v>44562</v>
      </c>
      <c r="U9" s="25">
        <v>44926</v>
      </c>
      <c r="W9" s="17">
        <v>100000</v>
      </c>
      <c r="X9" s="25">
        <v>44562</v>
      </c>
      <c r="Y9" s="17">
        <v>120000</v>
      </c>
      <c r="Z9" s="26">
        <f>IFERROR(W9/Y9,"")</f>
        <v>0.83333333333333337</v>
      </c>
      <c r="AB9" s="27">
        <v>140000</v>
      </c>
      <c r="AC9" s="27"/>
      <c r="AD9" s="17">
        <f>IF(AC9&lt;&gt;"",AC9,AB9)</f>
        <v>140000</v>
      </c>
      <c r="AE9" s="17">
        <f>IF(AD9=0,0,AD9-W9)</f>
        <v>40000</v>
      </c>
      <c r="AF9" s="31">
        <f>IF(AD9=0,0,AD9/W9-1)</f>
        <v>0.39999999999999991</v>
      </c>
      <c r="AH9" s="25">
        <v>44532</v>
      </c>
      <c r="AI9" s="27" t="s">
        <v>106</v>
      </c>
      <c r="AK9" s="55" t="s">
        <v>118</v>
      </c>
    </row>
    <row r="10" spans="1:37" ht="15" customHeight="1" thickBot="1">
      <c r="A10" s="3"/>
      <c r="B10" s="5"/>
      <c r="C10" s="5">
        <v>10</v>
      </c>
      <c r="D10" s="5" t="s">
        <v>99</v>
      </c>
      <c r="E10" s="5" t="s">
        <v>100</v>
      </c>
      <c r="F10" s="5" t="s">
        <v>101</v>
      </c>
      <c r="G10" s="5" t="s">
        <v>109</v>
      </c>
      <c r="H10" s="5" t="s">
        <v>110</v>
      </c>
      <c r="I10" s="5" t="s">
        <v>104</v>
      </c>
      <c r="J10" s="17" t="s">
        <v>116</v>
      </c>
      <c r="K10" s="25">
        <v>43862</v>
      </c>
      <c r="L10" s="17" t="str">
        <f t="shared" ref="L10:L12" ca="1" si="0">DATEDIF(K10,TODAY(),"y")&amp;" years, "&amp;DATEDIF(K10,TODAY(),"ym")&amp;" mnths"</f>
        <v>2 years, 10 mnths</v>
      </c>
      <c r="M10" s="47" t="s">
        <v>107</v>
      </c>
      <c r="N10" s="27" t="s">
        <v>117</v>
      </c>
      <c r="O10" s="28"/>
      <c r="P10" s="28"/>
      <c r="R10" s="17"/>
      <c r="S10" s="36">
        <v>20</v>
      </c>
      <c r="T10" s="25">
        <v>43862</v>
      </c>
      <c r="U10" s="25">
        <v>44926</v>
      </c>
      <c r="W10" s="17">
        <v>120000</v>
      </c>
      <c r="X10" s="25">
        <v>43862</v>
      </c>
      <c r="Y10" s="17">
        <v>120000</v>
      </c>
      <c r="Z10" s="26">
        <f t="shared" ref="Z10:Z12" si="1">IFERROR(W10/Y10,"")</f>
        <v>1</v>
      </c>
      <c r="AB10" s="27">
        <v>120000</v>
      </c>
      <c r="AC10" s="27"/>
      <c r="AD10" s="17">
        <f t="shared" ref="AD10:AD12" si="2">IF(AC10&lt;&gt;"",AC10,AB10)</f>
        <v>120000</v>
      </c>
      <c r="AE10" s="17">
        <f t="shared" ref="AE10:AE12" si="3">IF(AD10=0,0,AD10-W10)</f>
        <v>0</v>
      </c>
      <c r="AF10" s="31">
        <f t="shared" ref="AF10:AF12" si="4">IF(AD10=0,0,AD10/W10-1)</f>
        <v>0</v>
      </c>
      <c r="AH10" s="25">
        <v>44532</v>
      </c>
      <c r="AI10" s="27" t="s">
        <v>106</v>
      </c>
      <c r="AK10" s="55" t="s">
        <v>122</v>
      </c>
    </row>
    <row r="11" spans="1:37" ht="15" customHeight="1" thickBot="1">
      <c r="A11" s="3"/>
      <c r="B11" s="5"/>
      <c r="C11" s="5">
        <v>10</v>
      </c>
      <c r="D11" s="5" t="s">
        <v>99</v>
      </c>
      <c r="E11" s="5" t="s">
        <v>108</v>
      </c>
      <c r="F11" s="5" t="s">
        <v>113</v>
      </c>
      <c r="G11" s="5" t="s">
        <v>128</v>
      </c>
      <c r="H11" s="5" t="s">
        <v>111</v>
      </c>
      <c r="I11" s="5" t="s">
        <v>104</v>
      </c>
      <c r="J11" s="17" t="s">
        <v>115</v>
      </c>
      <c r="K11" s="25">
        <v>43922</v>
      </c>
      <c r="L11" s="17" t="str">
        <f t="shared" ca="1" si="0"/>
        <v>2 years, 8 mnths</v>
      </c>
      <c r="M11" s="47" t="s">
        <v>105</v>
      </c>
      <c r="N11" s="27" t="s">
        <v>117</v>
      </c>
      <c r="O11" s="28"/>
      <c r="P11" s="28"/>
      <c r="R11" s="17">
        <v>12000</v>
      </c>
      <c r="S11" s="36"/>
      <c r="T11" s="25">
        <v>43922</v>
      </c>
      <c r="U11" s="25">
        <v>44926</v>
      </c>
      <c r="W11" s="17">
        <v>110000</v>
      </c>
      <c r="X11" s="25">
        <v>43922</v>
      </c>
      <c r="Y11" s="17">
        <v>130000</v>
      </c>
      <c r="Z11" s="26">
        <f t="shared" si="1"/>
        <v>0.84615384615384615</v>
      </c>
      <c r="AB11" s="27">
        <v>112500</v>
      </c>
      <c r="AC11" s="27"/>
      <c r="AD11" s="17">
        <f t="shared" si="2"/>
        <v>112500</v>
      </c>
      <c r="AE11" s="17">
        <f t="shared" si="3"/>
        <v>2500</v>
      </c>
      <c r="AF11" s="31">
        <f t="shared" si="4"/>
        <v>2.2727272727272707E-2</v>
      </c>
      <c r="AH11" s="25">
        <v>44532</v>
      </c>
      <c r="AI11" s="27" t="s">
        <v>117</v>
      </c>
      <c r="AK11" s="55" t="s">
        <v>119</v>
      </c>
    </row>
    <row r="12" spans="1:37" ht="15" customHeight="1" thickBot="1">
      <c r="A12" s="3"/>
      <c r="B12" s="5"/>
      <c r="C12" s="5">
        <v>10</v>
      </c>
      <c r="D12" s="5" t="s">
        <v>99</v>
      </c>
      <c r="E12" s="5" t="s">
        <v>108</v>
      </c>
      <c r="F12" s="5" t="s">
        <v>113</v>
      </c>
      <c r="G12" s="5" t="s">
        <v>129</v>
      </c>
      <c r="H12" s="5" t="s">
        <v>112</v>
      </c>
      <c r="I12" s="5" t="s">
        <v>104</v>
      </c>
      <c r="J12" s="17" t="s">
        <v>116</v>
      </c>
      <c r="K12" s="25">
        <v>43952</v>
      </c>
      <c r="L12" s="17" t="str">
        <f t="shared" ca="1" si="0"/>
        <v>2 years, 7 mnths</v>
      </c>
      <c r="M12" s="47" t="s">
        <v>107</v>
      </c>
      <c r="N12" s="27" t="s">
        <v>117</v>
      </c>
      <c r="O12" s="28"/>
      <c r="P12" s="28"/>
      <c r="R12" s="17"/>
      <c r="S12" s="36">
        <v>20</v>
      </c>
      <c r="T12" s="25">
        <v>43952</v>
      </c>
      <c r="U12" s="25">
        <v>44926</v>
      </c>
      <c r="W12" s="17">
        <v>100000</v>
      </c>
      <c r="X12" s="25">
        <v>43952</v>
      </c>
      <c r="Y12" s="17">
        <v>130000</v>
      </c>
      <c r="Z12" s="26">
        <f t="shared" si="1"/>
        <v>0.76923076923076927</v>
      </c>
      <c r="AB12" s="27">
        <v>105000</v>
      </c>
      <c r="AC12" s="27"/>
      <c r="AD12" s="17">
        <f t="shared" si="2"/>
        <v>105000</v>
      </c>
      <c r="AE12" s="17">
        <f t="shared" si="3"/>
        <v>5000</v>
      </c>
      <c r="AF12" s="31">
        <f t="shared" si="4"/>
        <v>5.0000000000000044E-2</v>
      </c>
      <c r="AH12" s="25">
        <v>44532</v>
      </c>
      <c r="AI12" s="27" t="s">
        <v>106</v>
      </c>
      <c r="AK12" s="55" t="s">
        <v>120</v>
      </c>
    </row>
    <row r="13" spans="1:37" ht="4.9000000000000004" customHeight="1" thickBot="1"/>
    <row r="14" spans="1:37" s="21" customFormat="1" ht="15" customHeight="1">
      <c r="B14" s="18"/>
      <c r="C14" s="18"/>
      <c r="D14" s="4"/>
      <c r="E14" s="4"/>
      <c r="F14" s="18"/>
      <c r="G14" s="4"/>
      <c r="H14" s="4"/>
      <c r="I14" s="4"/>
      <c r="J14" s="19"/>
      <c r="K14" s="19"/>
      <c r="L14" s="19"/>
      <c r="M14" s="19"/>
      <c r="N14" s="19"/>
      <c r="O14" s="19"/>
      <c r="P14" s="19"/>
      <c r="Q14" s="1"/>
      <c r="R14" s="19"/>
      <c r="S14" s="19"/>
      <c r="T14" s="19"/>
      <c r="U14" s="19"/>
      <c r="V14" s="1"/>
      <c r="W14" s="19">
        <f>SUM(W9:W13)</f>
        <v>430000</v>
      </c>
      <c r="X14" s="19"/>
      <c r="Y14" s="19"/>
      <c r="Z14" s="19"/>
      <c r="AA14" s="1"/>
      <c r="AB14" s="19">
        <f>SUM(AB9:AB13)</f>
        <v>477500</v>
      </c>
      <c r="AC14" s="19">
        <f>SUM(AC9:AC13)</f>
        <v>0</v>
      </c>
      <c r="AD14" s="19">
        <f>SUM(AD9:AD13)</f>
        <v>477500</v>
      </c>
      <c r="AE14" s="19">
        <f>SUM(AE9:AE13)</f>
        <v>47500</v>
      </c>
      <c r="AF14" s="33">
        <f>IF(AD14=0,0,AD14/W14-1)</f>
        <v>0.11046511627906974</v>
      </c>
      <c r="AG14" s="1"/>
      <c r="AH14" s="19"/>
      <c r="AI14" s="19"/>
      <c r="AJ14" s="1"/>
      <c r="AK14" s="19"/>
    </row>
    <row r="15" spans="1:37" ht="15" customHeight="1">
      <c r="Q15" s="34"/>
      <c r="V15" s="34"/>
      <c r="W15" s="35"/>
    </row>
    <row r="16" spans="1:37" ht="12"/>
    <row r="17" spans="2:10" ht="24.75" thickBot="1">
      <c r="B17" s="43" t="s">
        <v>58</v>
      </c>
      <c r="C17" s="2"/>
      <c r="D17" s="2"/>
      <c r="E17" s="2"/>
      <c r="F17" s="2"/>
      <c r="G17" s="2"/>
      <c r="H17" s="2"/>
      <c r="I17" s="2"/>
    </row>
    <row r="18" spans="2:10" ht="15" customHeight="1" thickTop="1" thickBot="1">
      <c r="B18" s="5" t="s">
        <v>59</v>
      </c>
      <c r="C18" s="5"/>
      <c r="D18" s="5"/>
      <c r="E18" s="5"/>
      <c r="F18" s="17">
        <f>SUMIF($N$9:$N$13,"No",$W$9:$W$13)</f>
        <v>330000</v>
      </c>
      <c r="G18" s="5"/>
      <c r="H18" s="5"/>
      <c r="I18" s="5"/>
    </row>
    <row r="19" spans="2:10" ht="15" customHeight="1" thickBot="1">
      <c r="B19" s="5" t="s">
        <v>60</v>
      </c>
      <c r="C19" s="5"/>
      <c r="D19" s="5"/>
      <c r="E19" s="5"/>
      <c r="F19" s="31">
        <f>Summary!$F$8</f>
        <v>3.5000000000000003E-2</v>
      </c>
      <c r="G19" s="5"/>
      <c r="H19" s="5"/>
      <c r="I19" s="5"/>
    </row>
    <row r="20" spans="2:10" ht="15" customHeight="1" thickBot="1">
      <c r="B20" s="5" t="s">
        <v>91</v>
      </c>
      <c r="C20" s="5"/>
      <c r="D20" s="5"/>
      <c r="E20" s="5"/>
      <c r="F20" s="17">
        <f>F18*(1+F19)</f>
        <v>341550</v>
      </c>
      <c r="G20" s="5"/>
      <c r="H20" s="5"/>
      <c r="I20" s="5"/>
      <c r="J20" s="54"/>
    </row>
    <row r="21" spans="2:10" ht="6.6" customHeight="1" thickBot="1"/>
    <row r="22" spans="2:10" ht="15" customHeight="1" thickBot="1">
      <c r="B22" s="5" t="s">
        <v>92</v>
      </c>
      <c r="C22" s="5"/>
      <c r="D22" s="5"/>
      <c r="E22" s="5"/>
      <c r="F22" s="17">
        <f>SUMIF($N$9:$N$13,"No",$AB$9:$AB$13)</f>
        <v>337500</v>
      </c>
      <c r="G22" s="5"/>
      <c r="H22" s="5"/>
      <c r="I22" s="5"/>
    </row>
    <row r="23" spans="2:10" ht="7.15" customHeight="1" thickBot="1"/>
    <row r="24" spans="2:10" ht="15" customHeight="1" thickBot="1">
      <c r="B24" s="5" t="s">
        <v>94</v>
      </c>
      <c r="C24" s="5"/>
      <c r="D24" s="5"/>
      <c r="E24" s="5"/>
      <c r="F24" s="17">
        <f>F20-F22</f>
        <v>4050</v>
      </c>
      <c r="G24" s="5"/>
      <c r="H24" s="5"/>
      <c r="I24" s="5"/>
    </row>
    <row r="25" spans="2:10" ht="15" customHeight="1" thickBot="1">
      <c r="B25" s="5" t="s">
        <v>95</v>
      </c>
      <c r="C25" s="5"/>
      <c r="D25" s="5"/>
      <c r="E25" s="5"/>
      <c r="F25" s="42" t="b">
        <f>IF(F22&gt;F20,FALSE,TRUE)</f>
        <v>1</v>
      </c>
      <c r="G25" s="46" t="s">
        <v>90</v>
      </c>
      <c r="H25" s="5"/>
      <c r="I25" s="5"/>
    </row>
  </sheetData>
  <mergeCells count="23">
    <mergeCell ref="T3:T4"/>
    <mergeCell ref="U3:U4"/>
    <mergeCell ref="AI3:AI4"/>
    <mergeCell ref="AK3:AK4"/>
    <mergeCell ref="W3:W4"/>
    <mergeCell ref="X3:X4"/>
    <mergeCell ref="AB3:AB4"/>
    <mergeCell ref="AE3:AE4"/>
    <mergeCell ref="AF3:AF4"/>
    <mergeCell ref="AH3:AH4"/>
    <mergeCell ref="Y3:Y4"/>
    <mergeCell ref="Z3:Z4"/>
    <mergeCell ref="AC3:AC4"/>
    <mergeCell ref="AD3:AD4"/>
    <mergeCell ref="S3:S4"/>
    <mergeCell ref="R3:R4"/>
    <mergeCell ref="K3:K4"/>
    <mergeCell ref="J3:J4"/>
    <mergeCell ref="O3:O4"/>
    <mergeCell ref="P3:P4"/>
    <mergeCell ref="M3:M4"/>
    <mergeCell ref="L3:L4"/>
    <mergeCell ref="N3:N4"/>
  </mergeCells>
  <phoneticPr fontId="23" type="noConversion"/>
  <conditionalFormatting sqref="O9:P12">
    <cfRule type="expression" dxfId="1" priority="5">
      <formula>$N9="Yes"</formula>
    </cfRule>
  </conditionalFormatting>
  <conditionalFormatting sqref="F25">
    <cfRule type="containsText" dxfId="0" priority="3" operator="containsText" text="FALSE">
      <formula>NOT(ISERROR(SEARCH("FALSE",F25)))</formula>
    </cfRule>
  </conditionalFormatting>
  <dataValidations xWindow="1265" yWindow="837" count="5">
    <dataValidation type="list" allowBlank="1" showInputMessage="1" showErrorMessage="1" promptTitle="Yes/No" prompt="20% of High Performing Venanites" sqref="AI9:AI12" xr:uid="{D771A0D8-2B82-4B27-8621-38EB5FA6A89F}">
      <formula1>"Yes, No"</formula1>
    </dataValidation>
    <dataValidation allowBlank="1" showInputMessage="1" showErrorMessage="1" promptTitle="Mandatory" prompt="Rationale for Increase" sqref="AK9:AK12" xr:uid="{0C691116-72EE-47EA-B265-BBA9B6F51C85}"/>
    <dataValidation type="list" allowBlank="1" showInputMessage="1" showErrorMessage="1" sqref="N9:N12" xr:uid="{B1BC6D50-EAC9-4C45-9BEA-EAB172C66FD9}">
      <formula1>"Yes,No"</formula1>
    </dataValidation>
    <dataValidation type="list" allowBlank="1" showInputMessage="1" showErrorMessage="1" prompt="Ensure that an approved job description has been created." sqref="P9:P12" xr:uid="{8A9E92DD-B7BC-46D0-8E18-90147E8AE2E1}">
      <formula1>"Yes, No"</formula1>
    </dataValidation>
    <dataValidation allowBlank="1" showInputMessage="1" showErrorMessage="1" prompt="Promotions Only" sqref="O9:O12" xr:uid="{C2D2B1C0-EB7A-4BA8-8BF3-04430A321F4B}"/>
  </dataValidation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3B894-C999-49A3-96EA-3231DD363E10}">
  <sheetPr codeName="Sheet9"/>
  <dimension ref="A1:G121"/>
  <sheetViews>
    <sheetView zoomScale="90" zoomScaleNormal="90" workbookViewId="0">
      <selection activeCell="H17" sqref="H17"/>
    </sheetView>
  </sheetViews>
  <sheetFormatPr defaultColWidth="11.7109375" defaultRowHeight="15" customHeight="1"/>
  <cols>
    <col min="1" max="1" width="1.7109375" style="1" customWidth="1"/>
    <col min="2" max="2" width="4.5703125" style="1" customWidth="1"/>
    <col min="3" max="3" width="45.42578125" style="1" bestFit="1" customWidth="1"/>
    <col min="4" max="4" width="16.42578125" style="1" bestFit="1" customWidth="1"/>
    <col min="5" max="5" width="22" style="1" customWidth="1"/>
    <col min="6" max="6" width="19.140625" style="1" customWidth="1"/>
    <col min="7" max="7" width="19.5703125" style="1" customWidth="1"/>
    <col min="8" max="16384" width="11.7109375" style="1"/>
  </cols>
  <sheetData>
    <row r="1" spans="1:7" ht="15" customHeight="1">
      <c r="A1" s="3"/>
    </row>
    <row r="2" spans="1:7" ht="30" customHeight="1" thickBot="1">
      <c r="B2" s="6" t="s">
        <v>46</v>
      </c>
    </row>
    <row r="3" spans="1:7" ht="19.5" customHeight="1">
      <c r="B3" s="7" t="str">
        <f>Input!B2</f>
        <v>Department 123</v>
      </c>
      <c r="E3" s="8" t="s">
        <v>50</v>
      </c>
      <c r="F3" s="8"/>
      <c r="G3" s="8"/>
    </row>
    <row r="4" spans="1:7" ht="15" customHeight="1">
      <c r="B4" s="9"/>
      <c r="C4" s="9" t="s">
        <v>53</v>
      </c>
      <c r="D4" s="9" t="s">
        <v>10</v>
      </c>
      <c r="E4" s="57" t="s">
        <v>47</v>
      </c>
      <c r="F4" s="57" t="s">
        <v>48</v>
      </c>
      <c r="G4" s="57" t="s">
        <v>49</v>
      </c>
    </row>
    <row r="5" spans="1:7" ht="15" customHeight="1">
      <c r="B5" s="11"/>
      <c r="C5" s="11"/>
      <c r="D5" s="11"/>
      <c r="E5" s="57" t="s">
        <v>47</v>
      </c>
      <c r="F5" s="57" t="s">
        <v>47</v>
      </c>
      <c r="G5" s="57" t="s">
        <v>47</v>
      </c>
    </row>
    <row r="7" spans="1:7" ht="15" customHeight="1">
      <c r="B7" s="37" t="s">
        <v>51</v>
      </c>
    </row>
    <row r="8" spans="1:7" s="21" customFormat="1" ht="20.25" customHeight="1">
      <c r="A8" s="1"/>
      <c r="B8" s="49" t="s">
        <v>52</v>
      </c>
      <c r="C8" s="48"/>
      <c r="D8" s="48"/>
      <c r="E8" s="48"/>
      <c r="F8" s="48"/>
      <c r="G8" s="48"/>
    </row>
    <row r="9" spans="1:7" ht="6" customHeight="1">
      <c r="B9" s="24"/>
      <c r="C9" s="50"/>
      <c r="D9" s="50"/>
      <c r="E9" s="50"/>
      <c r="F9" s="50"/>
      <c r="G9" s="50"/>
    </row>
    <row r="10" spans="1:7" ht="15" customHeight="1">
      <c r="B10" s="24"/>
      <c r="C10" s="51" t="s">
        <v>105</v>
      </c>
      <c r="D10" s="51" t="s">
        <v>100</v>
      </c>
      <c r="E10" s="51">
        <v>100000</v>
      </c>
      <c r="F10" s="51">
        <v>120000</v>
      </c>
      <c r="G10" s="51">
        <v>140000</v>
      </c>
    </row>
    <row r="11" spans="1:7" ht="15" customHeight="1">
      <c r="B11" s="24"/>
      <c r="C11" s="51" t="s">
        <v>105</v>
      </c>
      <c r="D11" s="51" t="s">
        <v>108</v>
      </c>
      <c r="E11" s="51">
        <v>110000</v>
      </c>
      <c r="F11" s="51">
        <v>130000</v>
      </c>
      <c r="G11" s="51">
        <v>15000</v>
      </c>
    </row>
    <row r="12" spans="1:7" ht="15" customHeight="1">
      <c r="B12" s="24"/>
      <c r="C12" s="51" t="s">
        <v>107</v>
      </c>
      <c r="D12" s="51" t="s">
        <v>100</v>
      </c>
      <c r="E12" s="51">
        <v>100000</v>
      </c>
      <c r="F12" s="51">
        <v>120000</v>
      </c>
      <c r="G12" s="51">
        <v>140000</v>
      </c>
    </row>
    <row r="13" spans="1:7" ht="15" customHeight="1">
      <c r="B13" s="24"/>
      <c r="C13" s="51" t="s">
        <v>107</v>
      </c>
      <c r="D13" s="51" t="s">
        <v>108</v>
      </c>
      <c r="E13" s="51">
        <v>110000</v>
      </c>
      <c r="F13" s="51">
        <v>130000</v>
      </c>
      <c r="G13" s="51">
        <v>15000</v>
      </c>
    </row>
    <row r="14" spans="1:7" ht="15" customHeight="1">
      <c r="B14" s="24"/>
      <c r="C14" s="51"/>
      <c r="D14" s="51"/>
      <c r="E14" s="51"/>
      <c r="F14" s="51"/>
      <c r="G14" s="51"/>
    </row>
    <row r="15" spans="1:7" ht="15" customHeight="1">
      <c r="B15" s="24"/>
      <c r="C15" s="51"/>
      <c r="D15" s="51"/>
      <c r="E15" s="51"/>
      <c r="F15" s="51"/>
      <c r="G15" s="51"/>
    </row>
    <row r="16" spans="1:7" ht="15" customHeight="1">
      <c r="B16" s="24"/>
      <c r="C16" s="51"/>
      <c r="D16" s="51"/>
      <c r="E16" s="51"/>
      <c r="F16" s="51"/>
      <c r="G16" s="51"/>
    </row>
    <row r="17" spans="2:7" ht="15" customHeight="1">
      <c r="B17" s="24"/>
      <c r="C17" s="51"/>
      <c r="D17" s="51"/>
      <c r="E17" s="51"/>
      <c r="F17" s="51"/>
      <c r="G17" s="51"/>
    </row>
    <row r="18" spans="2:7" ht="15" customHeight="1">
      <c r="B18" s="24"/>
      <c r="C18" s="51"/>
      <c r="D18" s="51"/>
      <c r="E18" s="51"/>
      <c r="F18" s="51"/>
      <c r="G18" s="51"/>
    </row>
    <row r="19" spans="2:7" ht="15" customHeight="1">
      <c r="B19" s="24"/>
      <c r="C19" s="51"/>
      <c r="D19" s="51"/>
      <c r="E19" s="51"/>
      <c r="F19" s="51"/>
      <c r="G19" s="51"/>
    </row>
    <row r="20" spans="2:7" ht="15" customHeight="1">
      <c r="B20" s="24"/>
      <c r="C20" s="51"/>
      <c r="D20" s="51"/>
      <c r="E20" s="51"/>
      <c r="F20" s="51"/>
      <c r="G20" s="51"/>
    </row>
    <row r="21" spans="2:7" ht="15" customHeight="1">
      <c r="B21" s="24"/>
      <c r="C21" s="51"/>
      <c r="D21" s="51"/>
      <c r="E21" s="51"/>
      <c r="F21" s="51"/>
      <c r="G21" s="51"/>
    </row>
    <row r="22" spans="2:7" ht="15" customHeight="1">
      <c r="B22" s="24"/>
      <c r="C22" s="51"/>
      <c r="D22" s="51"/>
      <c r="E22" s="51"/>
      <c r="F22" s="51"/>
      <c r="G22" s="51"/>
    </row>
    <row r="23" spans="2:7" ht="15" customHeight="1">
      <c r="B23" s="24"/>
      <c r="C23" s="51"/>
      <c r="D23" s="51"/>
      <c r="E23" s="51"/>
      <c r="F23" s="51"/>
      <c r="G23" s="51"/>
    </row>
    <row r="24" spans="2:7" ht="15" customHeight="1">
      <c r="B24" s="24"/>
      <c r="C24" s="51"/>
      <c r="D24" s="51"/>
      <c r="E24" s="51"/>
      <c r="F24" s="51"/>
      <c r="G24" s="51"/>
    </row>
    <row r="25" spans="2:7" ht="15" customHeight="1">
      <c r="B25" s="24"/>
      <c r="C25" s="51"/>
      <c r="D25" s="51"/>
      <c r="E25" s="51"/>
      <c r="F25" s="51"/>
      <c r="G25" s="51"/>
    </row>
    <row r="26" spans="2:7" ht="15" customHeight="1">
      <c r="B26" s="24"/>
      <c r="C26" s="51"/>
      <c r="D26" s="51"/>
      <c r="E26" s="51"/>
      <c r="F26" s="51"/>
      <c r="G26" s="51"/>
    </row>
    <row r="27" spans="2:7" ht="15" customHeight="1">
      <c r="B27" s="24"/>
      <c r="C27" s="51"/>
      <c r="D27" s="51"/>
      <c r="E27" s="51"/>
      <c r="F27" s="51"/>
      <c r="G27" s="51"/>
    </row>
    <row r="28" spans="2:7" ht="15" customHeight="1">
      <c r="B28" s="24"/>
      <c r="C28" s="51"/>
      <c r="D28" s="51"/>
      <c r="E28" s="51"/>
      <c r="F28" s="51"/>
      <c r="G28" s="51"/>
    </row>
    <row r="29" spans="2:7" ht="15" customHeight="1">
      <c r="B29" s="24"/>
      <c r="C29" s="51"/>
      <c r="D29" s="51"/>
      <c r="E29" s="51"/>
      <c r="F29" s="51"/>
      <c r="G29" s="51"/>
    </row>
    <row r="30" spans="2:7" ht="15" customHeight="1">
      <c r="B30" s="24"/>
      <c r="C30" s="51"/>
      <c r="D30" s="51"/>
      <c r="E30" s="51"/>
      <c r="F30" s="51"/>
      <c r="G30" s="51"/>
    </row>
    <row r="31" spans="2:7" ht="15" customHeight="1">
      <c r="B31" s="24"/>
      <c r="C31" s="51"/>
      <c r="D31" s="51"/>
      <c r="E31" s="51"/>
      <c r="F31" s="51"/>
      <c r="G31" s="51"/>
    </row>
    <row r="32" spans="2:7" ht="15" customHeight="1">
      <c r="B32" s="24"/>
      <c r="C32" s="51"/>
      <c r="D32" s="51"/>
      <c r="E32" s="51"/>
      <c r="F32" s="51"/>
      <c r="G32" s="51"/>
    </row>
    <row r="33" spans="2:7" ht="15" customHeight="1">
      <c r="B33" s="24"/>
      <c r="C33" s="51"/>
      <c r="D33" s="51"/>
      <c r="E33" s="51"/>
      <c r="F33" s="51"/>
      <c r="G33" s="51"/>
    </row>
    <row r="34" spans="2:7" ht="15" customHeight="1">
      <c r="B34" s="24"/>
      <c r="C34" s="51"/>
      <c r="D34" s="51"/>
      <c r="E34" s="51"/>
      <c r="F34" s="51"/>
      <c r="G34" s="51"/>
    </row>
    <row r="35" spans="2:7" ht="15" customHeight="1">
      <c r="B35" s="24"/>
      <c r="C35" s="51"/>
      <c r="D35" s="51"/>
      <c r="E35" s="51"/>
      <c r="F35" s="51"/>
      <c r="G35" s="51"/>
    </row>
    <row r="36" spans="2:7" ht="15" customHeight="1">
      <c r="B36" s="24"/>
      <c r="C36" s="51"/>
      <c r="D36" s="51"/>
      <c r="E36" s="51"/>
      <c r="F36" s="51"/>
      <c r="G36" s="51"/>
    </row>
    <row r="37" spans="2:7" ht="15" customHeight="1">
      <c r="B37" s="24"/>
      <c r="C37" s="51"/>
      <c r="D37" s="51"/>
      <c r="E37" s="51"/>
      <c r="F37" s="51"/>
      <c r="G37" s="51"/>
    </row>
    <row r="38" spans="2:7" ht="15" customHeight="1">
      <c r="B38" s="24"/>
      <c r="C38" s="51"/>
      <c r="D38" s="51"/>
      <c r="E38" s="51"/>
      <c r="F38" s="51"/>
      <c r="G38" s="51"/>
    </row>
    <row r="39" spans="2:7" ht="15" customHeight="1">
      <c r="B39" s="24"/>
      <c r="C39" s="51"/>
      <c r="D39" s="51"/>
      <c r="E39" s="51"/>
      <c r="F39" s="51"/>
      <c r="G39" s="51"/>
    </row>
    <row r="40" spans="2:7" ht="15" customHeight="1">
      <c r="B40" s="24"/>
      <c r="C40" s="51"/>
      <c r="D40" s="51"/>
      <c r="E40" s="51"/>
      <c r="F40" s="51"/>
      <c r="G40" s="51"/>
    </row>
    <row r="41" spans="2:7" ht="15" customHeight="1">
      <c r="B41" s="24"/>
      <c r="C41" s="51"/>
      <c r="D41" s="51"/>
      <c r="E41" s="51"/>
      <c r="F41" s="51"/>
      <c r="G41" s="51"/>
    </row>
    <row r="42" spans="2:7" ht="15" customHeight="1">
      <c r="B42" s="24"/>
      <c r="C42" s="51"/>
      <c r="D42" s="51"/>
      <c r="E42" s="51"/>
      <c r="F42" s="51"/>
      <c r="G42" s="51"/>
    </row>
    <row r="43" spans="2:7" ht="15" customHeight="1">
      <c r="B43" s="24"/>
      <c r="C43" s="51"/>
      <c r="D43" s="51"/>
      <c r="E43" s="51"/>
      <c r="F43" s="51"/>
      <c r="G43" s="51"/>
    </row>
    <row r="44" spans="2:7" ht="15" customHeight="1">
      <c r="B44" s="24"/>
      <c r="C44" s="51"/>
      <c r="D44" s="51"/>
      <c r="E44" s="51"/>
      <c r="F44" s="51"/>
      <c r="G44" s="51"/>
    </row>
    <row r="45" spans="2:7" ht="15" customHeight="1">
      <c r="B45" s="24"/>
      <c r="C45" s="51"/>
      <c r="D45" s="51"/>
      <c r="E45" s="51"/>
      <c r="F45" s="51"/>
      <c r="G45" s="51"/>
    </row>
    <row r="46" spans="2:7" ht="15" customHeight="1">
      <c r="B46" s="24"/>
      <c r="C46" s="51"/>
      <c r="D46" s="51"/>
      <c r="E46" s="51"/>
      <c r="F46" s="51"/>
      <c r="G46" s="51"/>
    </row>
    <row r="47" spans="2:7" ht="15" customHeight="1">
      <c r="B47" s="24"/>
      <c r="C47" s="51"/>
      <c r="D47" s="51"/>
      <c r="E47" s="51"/>
      <c r="F47" s="51"/>
      <c r="G47" s="51"/>
    </row>
    <row r="48" spans="2:7" ht="15" customHeight="1">
      <c r="B48" s="24"/>
      <c r="C48" s="51"/>
      <c r="D48" s="51"/>
      <c r="E48" s="51"/>
      <c r="F48" s="51"/>
      <c r="G48" s="51"/>
    </row>
    <row r="49" spans="2:7" ht="15" customHeight="1">
      <c r="B49" s="24"/>
      <c r="C49" s="51"/>
      <c r="D49" s="51"/>
      <c r="E49" s="51"/>
      <c r="F49" s="51"/>
      <c r="G49" s="51"/>
    </row>
    <row r="50" spans="2:7" ht="15" customHeight="1">
      <c r="B50" s="24"/>
      <c r="C50" s="51"/>
      <c r="D50" s="51"/>
      <c r="E50" s="51"/>
      <c r="F50" s="51"/>
      <c r="G50" s="51"/>
    </row>
    <row r="51" spans="2:7" ht="15" customHeight="1">
      <c r="B51" s="24"/>
      <c r="C51" s="51"/>
      <c r="D51" s="51"/>
      <c r="E51" s="51"/>
      <c r="F51" s="51"/>
      <c r="G51" s="51"/>
    </row>
    <row r="52" spans="2:7" ht="15" customHeight="1">
      <c r="B52" s="24"/>
      <c r="C52" s="51"/>
      <c r="D52" s="51"/>
      <c r="E52" s="51"/>
      <c r="F52" s="51"/>
      <c r="G52" s="51"/>
    </row>
    <row r="53" spans="2:7" ht="15" customHeight="1">
      <c r="B53" s="24"/>
      <c r="C53" s="51"/>
      <c r="D53" s="51"/>
      <c r="E53" s="51"/>
      <c r="F53" s="51"/>
      <c r="G53" s="51"/>
    </row>
    <row r="54" spans="2:7" ht="15" customHeight="1">
      <c r="B54" s="24"/>
      <c r="C54" s="51"/>
      <c r="D54" s="51"/>
      <c r="E54" s="51"/>
      <c r="F54" s="51"/>
      <c r="G54" s="51"/>
    </row>
    <row r="55" spans="2:7" ht="15" customHeight="1">
      <c r="B55" s="24"/>
      <c r="C55" s="51"/>
      <c r="D55" s="51"/>
      <c r="E55" s="51"/>
      <c r="F55" s="51"/>
      <c r="G55" s="51"/>
    </row>
    <row r="56" spans="2:7" ht="15" customHeight="1">
      <c r="B56" s="24"/>
      <c r="C56" s="51"/>
      <c r="D56" s="51"/>
      <c r="E56" s="51"/>
      <c r="F56" s="51"/>
      <c r="G56" s="51"/>
    </row>
    <row r="57" spans="2:7" ht="15" customHeight="1">
      <c r="B57" s="24"/>
      <c r="C57" s="51"/>
      <c r="D57" s="51"/>
      <c r="E57" s="51"/>
      <c r="F57" s="51"/>
      <c r="G57" s="51"/>
    </row>
    <row r="58" spans="2:7" ht="15" customHeight="1">
      <c r="B58" s="24"/>
      <c r="C58" s="51"/>
      <c r="D58" s="51"/>
      <c r="E58" s="51"/>
      <c r="F58" s="51"/>
      <c r="G58" s="51"/>
    </row>
    <row r="59" spans="2:7" ht="15" customHeight="1">
      <c r="B59" s="24"/>
      <c r="C59" s="51"/>
      <c r="D59" s="51"/>
      <c r="E59" s="51"/>
      <c r="F59" s="51"/>
      <c r="G59" s="51"/>
    </row>
    <row r="60" spans="2:7" ht="15" customHeight="1">
      <c r="B60" s="24"/>
      <c r="C60" s="51"/>
      <c r="D60" s="51"/>
      <c r="E60" s="51"/>
      <c r="F60" s="51"/>
      <c r="G60" s="51"/>
    </row>
    <row r="61" spans="2:7" ht="15" customHeight="1">
      <c r="B61" s="24"/>
      <c r="C61" s="51"/>
      <c r="D61" s="51"/>
      <c r="E61" s="51"/>
      <c r="F61" s="51"/>
      <c r="G61" s="51"/>
    </row>
    <row r="62" spans="2:7" ht="15" customHeight="1">
      <c r="B62" s="24"/>
      <c r="C62" s="51"/>
      <c r="D62" s="51"/>
      <c r="E62" s="51"/>
      <c r="F62" s="51"/>
      <c r="G62" s="51"/>
    </row>
    <row r="63" spans="2:7" ht="15" customHeight="1">
      <c r="B63" s="24"/>
      <c r="C63" s="51"/>
      <c r="D63" s="51"/>
      <c r="E63" s="51"/>
      <c r="F63" s="51"/>
      <c r="G63" s="51"/>
    </row>
    <row r="64" spans="2:7" ht="15" customHeight="1">
      <c r="B64" s="24"/>
      <c r="C64" s="51"/>
      <c r="D64" s="51"/>
      <c r="E64" s="51"/>
      <c r="F64" s="51"/>
      <c r="G64" s="51"/>
    </row>
    <row r="65" spans="2:7" ht="15" customHeight="1">
      <c r="B65" s="24"/>
      <c r="C65" s="51"/>
      <c r="D65" s="51"/>
      <c r="E65" s="51"/>
      <c r="F65" s="51"/>
      <c r="G65" s="51"/>
    </row>
    <row r="66" spans="2:7" ht="15" customHeight="1">
      <c r="B66" s="24"/>
      <c r="C66" s="51"/>
      <c r="D66" s="51"/>
      <c r="E66" s="51"/>
      <c r="F66" s="51"/>
      <c r="G66" s="51"/>
    </row>
    <row r="67" spans="2:7" ht="15" customHeight="1">
      <c r="B67" s="24"/>
      <c r="C67" s="51"/>
      <c r="D67" s="51"/>
      <c r="E67" s="51"/>
      <c r="F67" s="51"/>
      <c r="G67" s="51"/>
    </row>
    <row r="68" spans="2:7" ht="15" customHeight="1">
      <c r="B68" s="24"/>
      <c r="C68" s="51"/>
      <c r="D68" s="51"/>
      <c r="E68" s="51"/>
      <c r="F68" s="51"/>
      <c r="G68" s="51"/>
    </row>
    <row r="69" spans="2:7" ht="15" customHeight="1">
      <c r="B69" s="24"/>
      <c r="C69" s="51"/>
      <c r="D69" s="51"/>
      <c r="E69" s="51"/>
      <c r="F69" s="51"/>
      <c r="G69" s="51"/>
    </row>
    <row r="70" spans="2:7" ht="15" customHeight="1">
      <c r="B70" s="24"/>
      <c r="C70" s="51"/>
      <c r="D70" s="51"/>
      <c r="E70" s="51"/>
      <c r="F70" s="51"/>
      <c r="G70" s="51"/>
    </row>
    <row r="71" spans="2:7" ht="15" customHeight="1">
      <c r="B71" s="24"/>
      <c r="C71" s="51"/>
      <c r="D71" s="51"/>
      <c r="E71" s="51"/>
      <c r="F71" s="51"/>
      <c r="G71" s="51"/>
    </row>
    <row r="72" spans="2:7" ht="15" customHeight="1">
      <c r="B72" s="24"/>
      <c r="C72" s="51"/>
      <c r="D72" s="51"/>
      <c r="E72" s="51"/>
      <c r="F72" s="51"/>
      <c r="G72" s="51"/>
    </row>
    <row r="73" spans="2:7" ht="15" customHeight="1">
      <c r="B73" s="24"/>
      <c r="C73" s="51"/>
      <c r="D73" s="51"/>
      <c r="E73" s="51"/>
      <c r="F73" s="51"/>
      <c r="G73" s="51"/>
    </row>
    <row r="74" spans="2:7" ht="15" customHeight="1">
      <c r="B74" s="24"/>
      <c r="C74" s="51"/>
      <c r="D74" s="51"/>
      <c r="E74" s="51"/>
      <c r="F74" s="51"/>
      <c r="G74" s="51"/>
    </row>
    <row r="75" spans="2:7" ht="15" customHeight="1">
      <c r="B75" s="24"/>
      <c r="C75" s="51"/>
      <c r="D75" s="51"/>
      <c r="E75" s="51"/>
      <c r="F75" s="51"/>
      <c r="G75" s="51"/>
    </row>
    <row r="76" spans="2:7" ht="15" customHeight="1">
      <c r="B76" s="24"/>
      <c r="C76" s="51"/>
      <c r="D76" s="51"/>
      <c r="E76" s="51"/>
      <c r="F76" s="51"/>
      <c r="G76" s="51"/>
    </row>
    <row r="77" spans="2:7" ht="15" customHeight="1">
      <c r="B77" s="24"/>
      <c r="C77" s="51"/>
      <c r="D77" s="51"/>
      <c r="E77" s="51"/>
      <c r="F77" s="51"/>
      <c r="G77" s="51"/>
    </row>
    <row r="78" spans="2:7" ht="15" customHeight="1">
      <c r="B78" s="24"/>
      <c r="C78" s="51"/>
      <c r="D78" s="51"/>
      <c r="E78" s="51"/>
      <c r="F78" s="51"/>
      <c r="G78" s="51"/>
    </row>
    <row r="79" spans="2:7" ht="15" customHeight="1">
      <c r="B79" s="24"/>
      <c r="C79" s="51"/>
      <c r="D79" s="51"/>
      <c r="E79" s="51"/>
      <c r="F79" s="51"/>
      <c r="G79" s="51"/>
    </row>
    <row r="80" spans="2:7" ht="15" customHeight="1">
      <c r="B80" s="24"/>
      <c r="C80" s="51"/>
      <c r="D80" s="51"/>
      <c r="E80" s="51"/>
      <c r="F80" s="51"/>
      <c r="G80" s="51"/>
    </row>
    <row r="81" spans="2:7" ht="15" customHeight="1">
      <c r="B81" s="24"/>
      <c r="C81" s="51"/>
      <c r="D81" s="51"/>
      <c r="E81" s="51"/>
      <c r="F81" s="51"/>
      <c r="G81" s="51"/>
    </row>
    <row r="82" spans="2:7" ht="15" customHeight="1">
      <c r="B82" s="24"/>
      <c r="C82" s="51"/>
      <c r="D82" s="51"/>
      <c r="E82" s="51"/>
      <c r="F82" s="51"/>
      <c r="G82" s="51"/>
    </row>
    <row r="83" spans="2:7" ht="15" customHeight="1">
      <c r="B83" s="24"/>
      <c r="C83" s="51"/>
      <c r="D83" s="51"/>
      <c r="E83" s="51"/>
      <c r="F83" s="51"/>
      <c r="G83" s="51"/>
    </row>
    <row r="84" spans="2:7" ht="15" customHeight="1">
      <c r="B84" s="24"/>
      <c r="C84" s="51"/>
      <c r="D84" s="51"/>
      <c r="E84" s="51"/>
      <c r="F84" s="51"/>
      <c r="G84" s="51"/>
    </row>
    <row r="85" spans="2:7" ht="15" customHeight="1">
      <c r="B85" s="24"/>
      <c r="C85" s="51"/>
      <c r="D85" s="51"/>
      <c r="E85" s="51"/>
      <c r="F85" s="51"/>
      <c r="G85" s="51"/>
    </row>
    <row r="86" spans="2:7" ht="15" customHeight="1">
      <c r="B86" s="24"/>
      <c r="C86" s="51"/>
      <c r="D86" s="51"/>
      <c r="E86" s="51"/>
      <c r="F86" s="51"/>
      <c r="G86" s="51"/>
    </row>
    <row r="87" spans="2:7" ht="15" customHeight="1">
      <c r="B87" s="24"/>
      <c r="C87" s="51"/>
      <c r="D87" s="51"/>
      <c r="E87" s="51"/>
      <c r="F87" s="51"/>
      <c r="G87" s="51"/>
    </row>
    <row r="88" spans="2:7" ht="15" customHeight="1">
      <c r="B88" s="24"/>
      <c r="C88" s="51"/>
      <c r="D88" s="51"/>
      <c r="E88" s="51"/>
      <c r="F88" s="51"/>
      <c r="G88" s="51"/>
    </row>
    <row r="89" spans="2:7" ht="15" customHeight="1">
      <c r="B89" s="24"/>
      <c r="C89" s="51"/>
      <c r="D89" s="51"/>
      <c r="E89" s="51"/>
      <c r="F89" s="51"/>
      <c r="G89" s="51"/>
    </row>
    <row r="90" spans="2:7" ht="15" customHeight="1">
      <c r="B90" s="24"/>
      <c r="C90" s="51"/>
      <c r="D90" s="51"/>
      <c r="E90" s="51"/>
      <c r="F90" s="51"/>
      <c r="G90" s="51"/>
    </row>
    <row r="91" spans="2:7" ht="15" customHeight="1">
      <c r="B91" s="24"/>
      <c r="C91" s="51"/>
      <c r="D91" s="51"/>
      <c r="E91" s="51"/>
      <c r="F91" s="51"/>
      <c r="G91" s="51"/>
    </row>
    <row r="92" spans="2:7" ht="15" customHeight="1">
      <c r="B92" s="24"/>
      <c r="C92" s="51"/>
      <c r="D92" s="51"/>
      <c r="E92" s="51"/>
      <c r="F92" s="51"/>
      <c r="G92" s="51"/>
    </row>
    <row r="93" spans="2:7" ht="15" customHeight="1">
      <c r="B93" s="24"/>
      <c r="C93" s="51"/>
      <c r="D93" s="51"/>
      <c r="E93" s="51"/>
      <c r="F93" s="51"/>
      <c r="G93" s="51"/>
    </row>
    <row r="94" spans="2:7" ht="15" customHeight="1">
      <c r="B94" s="24"/>
      <c r="C94" s="51"/>
      <c r="D94" s="51"/>
      <c r="E94" s="51"/>
      <c r="F94" s="51"/>
      <c r="G94" s="51"/>
    </row>
    <row r="95" spans="2:7" ht="15" customHeight="1">
      <c r="B95" s="24"/>
      <c r="C95" s="51"/>
      <c r="D95" s="51"/>
      <c r="E95" s="51"/>
      <c r="F95" s="51"/>
      <c r="G95" s="51"/>
    </row>
    <row r="96" spans="2:7" ht="15" customHeight="1">
      <c r="B96" s="24"/>
      <c r="C96" s="51"/>
      <c r="D96" s="51"/>
      <c r="E96" s="51"/>
      <c r="F96" s="51"/>
      <c r="G96" s="51"/>
    </row>
    <row r="97" spans="2:7" ht="15" customHeight="1">
      <c r="B97" s="24"/>
      <c r="C97" s="51"/>
      <c r="D97" s="51"/>
      <c r="E97" s="51"/>
      <c r="F97" s="51"/>
      <c r="G97" s="51"/>
    </row>
    <row r="98" spans="2:7" ht="15" customHeight="1">
      <c r="B98" s="24"/>
      <c r="C98" s="51"/>
      <c r="D98" s="51"/>
      <c r="E98" s="51"/>
      <c r="F98" s="51"/>
      <c r="G98" s="51"/>
    </row>
    <row r="99" spans="2:7" ht="15" customHeight="1">
      <c r="B99" s="24"/>
      <c r="C99" s="51"/>
      <c r="D99" s="51"/>
      <c r="E99" s="51"/>
      <c r="F99" s="51"/>
      <c r="G99" s="51"/>
    </row>
    <row r="100" spans="2:7" ht="15" customHeight="1">
      <c r="B100" s="24"/>
      <c r="C100" s="51"/>
      <c r="D100" s="51"/>
      <c r="E100" s="51"/>
      <c r="F100" s="51"/>
      <c r="G100" s="51"/>
    </row>
    <row r="101" spans="2:7" ht="15" customHeight="1">
      <c r="B101" s="24"/>
      <c r="C101" s="51"/>
      <c r="D101" s="51"/>
      <c r="E101" s="51"/>
      <c r="F101" s="51"/>
      <c r="G101" s="51"/>
    </row>
    <row r="102" spans="2:7" ht="15" customHeight="1">
      <c r="B102" s="24"/>
      <c r="C102" s="51"/>
      <c r="D102" s="51"/>
      <c r="E102" s="51"/>
      <c r="F102" s="51"/>
      <c r="G102" s="51"/>
    </row>
    <row r="103" spans="2:7" ht="15" customHeight="1">
      <c r="B103" s="24"/>
      <c r="C103" s="51"/>
      <c r="D103" s="51"/>
      <c r="E103" s="51"/>
      <c r="F103" s="51"/>
      <c r="G103" s="51"/>
    </row>
    <row r="104" spans="2:7" ht="15" customHeight="1">
      <c r="B104" s="24"/>
      <c r="C104" s="51"/>
      <c r="D104" s="51"/>
      <c r="E104" s="51"/>
      <c r="F104" s="51"/>
      <c r="G104" s="51"/>
    </row>
    <row r="105" spans="2:7" ht="15" customHeight="1">
      <c r="B105" s="24"/>
      <c r="C105" s="51"/>
      <c r="D105" s="51"/>
      <c r="E105" s="51"/>
      <c r="F105" s="51"/>
      <c r="G105" s="51"/>
    </row>
    <row r="106" spans="2:7" ht="15" customHeight="1">
      <c r="B106" s="24"/>
      <c r="C106" s="51"/>
      <c r="D106" s="51"/>
      <c r="E106" s="51"/>
      <c r="F106" s="51"/>
      <c r="G106" s="51"/>
    </row>
    <row r="107" spans="2:7" ht="15" customHeight="1">
      <c r="B107" s="24"/>
      <c r="C107" s="51"/>
      <c r="D107" s="51"/>
      <c r="E107" s="51"/>
      <c r="F107" s="51"/>
      <c r="G107" s="51"/>
    </row>
    <row r="108" spans="2:7" ht="15" customHeight="1">
      <c r="B108" s="24"/>
      <c r="C108" s="51"/>
      <c r="D108" s="51"/>
      <c r="E108" s="51"/>
      <c r="F108" s="51"/>
      <c r="G108" s="51"/>
    </row>
    <row r="109" spans="2:7" ht="15" customHeight="1">
      <c r="B109" s="24"/>
      <c r="C109" s="51"/>
      <c r="D109" s="51"/>
      <c r="E109" s="51"/>
      <c r="F109" s="51"/>
      <c r="G109" s="51"/>
    </row>
    <row r="110" spans="2:7" ht="15" customHeight="1">
      <c r="B110" s="24"/>
      <c r="C110" s="51"/>
      <c r="D110" s="51"/>
      <c r="E110" s="51"/>
      <c r="F110" s="51"/>
      <c r="G110" s="51"/>
    </row>
    <row r="111" spans="2:7" ht="15" customHeight="1">
      <c r="B111" s="24"/>
      <c r="C111" s="51"/>
      <c r="D111" s="51"/>
      <c r="E111" s="51"/>
      <c r="F111" s="51"/>
      <c r="G111" s="51"/>
    </row>
    <row r="112" spans="2:7" ht="15" customHeight="1">
      <c r="B112" s="24"/>
      <c r="C112" s="51"/>
      <c r="D112" s="51"/>
      <c r="E112" s="51"/>
      <c r="F112" s="51"/>
      <c r="G112" s="51"/>
    </row>
    <row r="113" spans="2:7" ht="15" customHeight="1">
      <c r="B113" s="24"/>
      <c r="C113" s="51"/>
      <c r="D113" s="51"/>
      <c r="E113" s="51"/>
      <c r="F113" s="51"/>
      <c r="G113" s="51"/>
    </row>
    <row r="114" spans="2:7" ht="15" customHeight="1">
      <c r="B114" s="24"/>
      <c r="C114" s="51"/>
      <c r="D114" s="51"/>
      <c r="E114" s="51"/>
      <c r="F114" s="51"/>
      <c r="G114" s="51"/>
    </row>
    <row r="115" spans="2:7" ht="15" customHeight="1">
      <c r="B115" s="24"/>
      <c r="C115" s="51"/>
      <c r="D115" s="51"/>
      <c r="E115" s="51"/>
      <c r="F115" s="51"/>
      <c r="G115" s="51"/>
    </row>
    <row r="116" spans="2:7" ht="15" customHeight="1">
      <c r="B116" s="24"/>
      <c r="C116" s="51"/>
      <c r="D116" s="51"/>
      <c r="E116" s="51"/>
      <c r="F116" s="51"/>
      <c r="G116" s="51"/>
    </row>
    <row r="117" spans="2:7" ht="15" customHeight="1">
      <c r="B117" s="24"/>
      <c r="C117" s="51"/>
      <c r="D117" s="51"/>
      <c r="E117" s="51"/>
      <c r="F117" s="51"/>
      <c r="G117" s="51"/>
    </row>
    <row r="118" spans="2:7" ht="15" customHeight="1">
      <c r="B118" s="24"/>
      <c r="C118" s="51"/>
      <c r="D118" s="51"/>
      <c r="E118" s="51"/>
      <c r="F118" s="51"/>
      <c r="G118" s="51"/>
    </row>
    <row r="119" spans="2:7" ht="15" customHeight="1">
      <c r="B119" s="24"/>
      <c r="C119" s="51"/>
      <c r="D119" s="51"/>
      <c r="E119" s="51"/>
      <c r="F119" s="51"/>
      <c r="G119" s="51"/>
    </row>
    <row r="120" spans="2:7" ht="15" customHeight="1">
      <c r="B120" s="24"/>
      <c r="C120" s="51"/>
      <c r="D120" s="51"/>
      <c r="E120" s="51"/>
      <c r="F120" s="51"/>
      <c r="G120" s="51"/>
    </row>
    <row r="121" spans="2:7" ht="15" customHeight="1">
      <c r="B121" s="52"/>
      <c r="C121" s="52"/>
      <c r="D121" s="52"/>
      <c r="E121" s="52"/>
      <c r="F121" s="52"/>
      <c r="G121" s="52"/>
    </row>
  </sheetData>
  <mergeCells count="3">
    <mergeCell ref="E4:E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B7C8-18BB-4942-B587-D616CBA02F2A}">
  <sheetPr codeName="Sheet6"/>
  <dimension ref="A1"/>
  <sheetViews>
    <sheetView workbookViewId="0">
      <selection sqref="A1:A5"/>
    </sheetView>
  </sheetViews>
  <sheetFormatPr defaultRowHeight="1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venadatastore xmlns="http://venasolutions.com/VenaSPMAddin/ServerSideBlobV1">{"Version":1,"Mappings":{"_vena_Bands_B1_C_1_977419514650427393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1","MemberIdStr":"977419514650427393","DimensionId":1,"MemberId":977419514650427393,"Inc":""},"_vena_Bands_B1_C_1_977419581817618439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1","MemberIdStr":"977419581817618439","DimensionId":1,"MemberId":977419581817618439,"Inc":""},"_vena_Bands_B1_C_1_977419581817618439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1","MemberIdStr":"977419581817618439","DimensionId":1,"MemberId":977419581817618439,"Inc":"1"},"_vena_Bands_B1_C_1_977419581817618439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1","MemberIdStr":"977419581817618439","DimensionId":1,"MemberId":977419581817618439,"Inc":"2"},"_vena_Bands_B1_C_12_1211852354691923968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12","MemberIdStr":"1211852354691923968","DimensionId":12,"MemberId":1211852354691923968,"Inc":""},"_vena_Bands_B1_C_12_1211852384521682944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12","MemberIdStr":"1211852384521682944","DimensionId":12,"MemberId":1211852384521682944,"Inc":""},"_vena_Bands_B1_C_12_1211852431642853376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12","MemberIdStr":"1211852431642853376","DimensionId":12,"MemberId":1211852431642853376,"Inc":""},"_vena_Bands_B1_C_12_941816197380309054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12","MemberIdStr":"941816197380309054","DimensionId":12,"MemberId":941816197380309054,"Inc":""},"_vena_Bands_B1_C_9_651631431756021761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9","MemberIdStr":"651631431756021761","DimensionId":9,"MemberId":651631431756021761,"Inc":""},"_vena_Bands_B1_C_9_651631431890239489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9","MemberIdStr":"651631431890239489","DimensionId":9,"MemberId":651631431890239489,"Inc":""},"_vena_Bands_B1_C_9_651631431890239489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9","MemberIdStr":"651631431890239489","DimensionId":9,"MemberId":651631431890239489,"Inc":"1"},"_vena_Bands_B1_C_9_651631431890239489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9","MemberIdStr":"651631431890239489","DimensionId":9,"MemberId":651631431890239489,"Inc":"2"},"_vena_Bands_B1_C_FV_18c70cc25f194e75a80e018007cee756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FV","MemberIdStr":"18c70cc25f194e75a80e018007cee756","DimensionId":-1,"MemberId":-1,"Inc":""},"_vena_Bands_B1_C_FV_18c70cc25f194e75a80e018007cee756_1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FV","MemberIdStr":"18c70cc25f194e75a80e018007cee756","DimensionId":-1,"MemberId":-1,"Inc":"1"},"_vena_Bands_B1_C_FV_18c70cc25f194e75a80e018007cee756_2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FV","MemberIdStr":"18c70cc25f194e75a80e018007cee756","DimensionId":-1,"MemberId":-1,"Inc":"2"},"_vena_Bands_B1_C_FV_18c70cc25f194e75a80e018007cee756_3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FV","MemberIdStr":"18c70cc25f194e75a80e018007cee756","DimensionId":-1,"MemberId":-1,"Inc":"3"},"_vena_Bands_B1_C_FV_bba2b71878104983910d67ac6e57b95a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FV","MemberIdStr":"bba2b71878104983910d67ac6e57b95a","DimensionId":-1,"MemberId":-1,"Inc":""},"_vena_Bands_B1_C_FV_bba2b71878104983910d67ac6e57b95a_1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FV","MemberIdStr":"bba2b71878104983910d67ac6e57b95a","DimensionId":-1,"MemberId":-1,"Inc":"1"},"_vena_Bands_B1_C_FV_bba2b71878104983910d67ac6e57b95a_2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FV","MemberIdStr":"bba2b71878104983910d67ac6e57b95a","DimensionId":-1,"MemberId":-1,"Inc":"2"},"_vena_Bands_B1_C_FV_bba2b71878104983910d67ac6e57b95a_3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2,"DimensionIdStr":"FV","MemberIdStr":"bba2b71878104983910d67ac6e57b95a","DimensionId":-1,"MemberId":-1,"Inc":"3"},"_vena_Bands_B1_R_FV_1c3cb2d3c7ad474f87ba16061deb9e75_3dcfed98.257c2e7c":{"SourceGlobalVariableId":-1,"SourceFormVariableId":"1c3cb2d3-c7ad-474f-87ba-16061deb9e75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1,"DimensionIdStr":"FV","MemberIdStr":"1c3cb2d3c7ad474f87ba16061deb9e75","DimensionId":-1,"MemberId":-1,"Inc":"3dcfed98.257c2e7c"},"_vena_Bands_B1_R_FV_3b2ca97a55f54c378a811760fc22dda3_3dcfed98.6d7c8ff2":{"SourceGlobalVariableId":-1,"SourceFormVariableId":"3b2ca97a-55f5-4c37-8a81-1760fc22dda3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1,"DimensionIdStr":"FV","MemberIdStr":"3b2ca97a55f54c378a811760fc22dda3","DimensionId":-1,"MemberId":-1,"Inc":"3dcfed98.6d7c8ff2"},"_vena_Bands_B1_R_FV_4815ea4dc07e4ecdab7f2b0d6b498378_3dcfed98.1f904f84":{"SourceGlobalVariableId":-1,"SourceFormVariableId":"4815ea4d-c07e-4ecd-ab7f-2b0d6b498378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1,"DimensionIdStr":"FV","MemberIdStr":"4815ea4dc07e4ecdab7f2b0d6b498378","DimensionId":-1,"MemberId":-1,"Inc":"3dcfed98.1f904f84"},"_vena_Bands_B1_R_FV_a3b631b58c8841bf875334018d446b8e_3dcfed98.f62b8158":{"SourceGlobalVariableId":-1,"SourceFormVariableId":"a3b631b5-8c88-41bf-8753-34018d446b8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1,"DimensionIdStr":"FV","MemberIdStr":"a3b631b58c8841bf875334018d446b8e","DimensionId":-1,"MemberId":-1,"Inc":"3dcfed98.f62b8158"},"_vena_Bands_B1_R_FV_cc728331361c4db89da1871f6c14c705_3dcfed98.62940b48":{"SourceGlobalVariableId":-1,"SourceFormVariableId":"cc728331-361c-4db8-9da1-871f6c14c705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B1","VenaRangeType":1,"DimensionIdStr":"FV","MemberIdStr":"cc728331361c4db89da1871f6c14c705","DimensionId":-1,"MemberId":-1,"Inc":"3dcfed98.62940b48"},"_vena_Bands_P_5_941816197367726081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","VenaRangeType":0,"DimensionIdStr":"5","MemberIdStr":"941816197367726081","DimensionId":5,"MemberId":941816197367726081,"Inc":""},"_vena_Bands_P_6_941816197367726095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","VenaRangeType":0,"DimensionIdStr":"6","MemberIdStr":"941816197367726095","DimensionId":6,"MemberId":941816197367726095,"Inc":""},"_vena_Bands_P_7_941816197371920391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Bands","BlockName":"","VenaRangeType":0,"DimensionIdStr":"7","MemberIdStr":"941816197371920391","DimensionId":7,"MemberId":941816197371920391,"Inc":""},"_vena_HRISVariable_P_GV_979913237241790464":{"SourceGlobalVariableId":979913237241790464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HRISVariable","BlockName":"","VenaRangeType":0,"DimensionIdStr":"GV","MemberIdStr":"979913237241790464","DimensionId":-1,"MemberId":-1,"Inc":""},"_vena_HRISVariable_P_GV_979913362345295872":{"SourceGlobalVariableId":979913362345295872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HRISVariable","BlockName":"","VenaRangeType":0,"DimensionIdStr":"GV","MemberIdStr":"979913362345295872","DimensionId":-1,"MemberId":-1,"Inc":""},"_vena_Input_B1_C_1_977419514650427393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"},"_vena_Input_B1_C_1_977419514650427393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1"},"_vena_Input_B1_C_1_977419514650427393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10"},"_vena_Input_B1_C_1_977419514650427393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11"},"_vena_Input_B1_C_1_977419514650427393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3"},"_vena_Input_B1_C_1_977419514650427393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4"},"_vena_Input_B1_C_1_977419514650427393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6"},"_vena_Input_B1_C_1_977419514650427393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7"},"_vena_Input_B1_C_1_977419514650427393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8"},"_vena_Input_B1_C_1_977419514650427393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9"},"_vena_Input_B1_C_1_977419581817618439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"},"_vena_Input_B1_C_1_977419581817618439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1"},"_vena_Input_B1_C_1_977419581817618439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2"},"_vena_Input_B1_C_1_977419581817618439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3"},"_vena_Input_B1_C_1_977419581817618439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4"},"_vena_Input_B1_C_1_977419581817618439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5"},"_vena_Input_B1_C_1_977419581817618439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6"},"_vena_Input_B1_C_1_977419581817618439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7"},"_vena_Input_B1_C_1_977419581817618439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8"},"_vena_Input_B1_C_12_1066082669165543424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1066082669165543424","DimensionId":12,"MemberId":1066082669165543424,"Inc":""},"_vena_Input_B1_C_12_1182525652893827072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1182525652893827072","DimensionId":12,"MemberId":1182525652893827072,"Inc":""},"_vena_Input_B1_C_12_1182525653124513792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1182525653124513792","DimensionId":12,"MemberId":1182525653124513792,"Inc":""},"_vena_Input_B1_C_12_1182525653330034688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1182525653330034688","DimensionId":12,"MemberId":1182525653330034688,"Inc":""},"_vena_Input_B1_C_12_1184623022965653504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1184623022965653504","DimensionId":12,"MemberId":1184623022965653504,"Inc":""},"_vena_Input_B1_C_12_1184623062581116928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1184623062581116928","DimensionId":12,"MemberId":1184623062581116928,"Inc":""},"_vena_Input_B1_C_12_1184623099591524352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1184623099591524352","DimensionId":12,"MemberId":1184623099591524352,"Inc":""},"_vena_Input_B1_C_12_1184623195342503936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1184623195342503936","DimensionId":12,"MemberId":1184623195342503936,"Inc":""},"_vena_Input_B1_C_12_1184623225391415296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1184623225391415296","DimensionId":12,"MemberId":1184623225391415296,"Inc":""},"_vena_Input_B1_C_12_1184626030034419712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1184626030034419712","DimensionId":12,"MemberId":1184626030034419712,"Inc":""},"_vena_Input_B1_C_12_1194380027765981184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1194380027765981184","DimensionId":12,"MemberId":1194380027765981184,"Inc":""},"_vena_Input_B1_C_12_1194380101325815808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1194380101325815808","DimensionId":12,"MemberId":1194380101325815808,"Inc":""},"_vena_Input_B1_C_12_1202770713707413504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1202770713707413504","DimensionId":12,"MemberId":1202770713707413504,"Inc":""},"_vena_Input_B1_C_12_1203473136772055040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1203473136772055040","DimensionId":12,"MemberId":1203473136772055040,"Inc":""},"_vena_Input_B1_C_12_1211852431642853376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1211852431642853376","DimensionId":12,"MemberId":1211852431642853376,"Inc":""},"_vena_Input_B1_C_12_941816197380309054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941816197380309054","DimensionId":12,"MemberId":941816197380309054,"Inc":""},"_vena_Input_B1_C_12_941816197380309095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941816197380309095","DimensionId":12,"MemberId":941816197380309095,"Inc":""},"_vena_Input_B1_C_12_941816197380309126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941816197380309126","DimensionId":12,"MemberId":941816197380309126,"Inc":""},"_vena_Input_B1_C_12_968709716246134785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968709716246134785","DimensionId":12,"MemberId":968709716246134785,"Inc":""},"_vena_Input_B1_C_9_651631431756021761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"},"_vena_Input_B1_C_9_651631431756021761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1"},"_vena_Input_B1_C_9_651631431756021761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2"},"_vena_Input_B1_C_9_651631431756021761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3"},"_vena_Input_B1_C_9_651631431756021761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4"},"_vena_Input_B1_C_9_651631431756021761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5"},"_vena_Input_B1_C_9_651631431756021761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6"},"_vena_Input_B1_C_9_651631431756021761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7"},"_vena_Input_B1_C_9_651631431890239489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"},"_vena_Input_B1_C_9_651631431890239489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1"},"_vena_Input_B1_C_9_651631431890239489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10"},"_vena_Input_B1_C_9_651631431890239489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2"},"_vena_Input_B1_C_9_651631431890239489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3"},"_vena_Input_B1_C_9_651631431890239489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4"},"_vena_Input_B1_C_9_651631431890239489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5"},"_vena_Input_B1_C_9_651631431890239489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6"},"_vena_Input_B1_C_9_651631431890239489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7"},"_vena_Input_B1_C_9_651631431890239489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8"},"_vena_Input_B1_C_9_651631431890239489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9"},"_vena_Input_B1_C_FV_18c70cc25f194e75a80e018007cee756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"},"_vena_Input_B1_C_FV_18c70cc25f194e75a80e018007cee756_1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"},"_vena_Input_B1_C_FV_18c70cc25f194e75a80e018007cee756_10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10"},"_vena_Input_B1_C_FV_18c70cc25f194e75a80e018007cee756_11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11"},"_vena_Input_B1_C_FV_18c70cc25f194e75a80e018007cee756_12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12"},"_vena_Input_B1_C_FV_18c70cc25f194e75a80e018007cee756_13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13"},"_vena_Input_B1_C_FV_18c70cc25f194e75a80e018007cee756_15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15"},"_vena_Input_B1_C_FV_18c70cc25f194e75a80e018007cee756_16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16"},"_vena_Input_B1_C_FV_18c70cc25f194e75a80e018007cee756_17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17"},"_vena_Input_B1_C_FV_18c70cc25f194e75a80e018007cee756_18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18"},"_vena_Input_B1_C_FV_18c70cc25f194e75a80e018007cee756_19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19"},"_vena_Input_B1_C_FV_18c70cc25f194e75a80e018007cee756_20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20"},"_vena_Input_B1_C_FV_18c70cc25f194e75a80e018007cee756_21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21"},"_vena_Input_B1_C_FV_18c70cc25f194e75a80e018007cee756_22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22"},"_vena_Input_B1_C_FV_18c70cc25f194e75a80e018007cee756_3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3"},"_vena_Input_B1_C_FV_18c70cc25f194e75a80e018007cee756_4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4"},"_vena_Input_B1_C_FV_18c70cc25f194e75a80e018007cee756_6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6"},"_vena_Input_B1_C_FV_18c70cc25f194e75a80e018007cee756_7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7"},"_vena_Input_B1_C_FV_18c70cc25f194e75a80e018007cee756_9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9"},"_vena_Input_B1_C_FV_bba2b71878104983910d67ac6e57b95a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"},"_vena_Input_B1_C_FV_bba2b71878104983910d67ac6e57b95a_1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"},"_vena_Input_B1_C_FV_bba2b71878104983910d67ac6e57b95a_10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10"},"_vena_Input_B1_C_FV_bba2b71878104983910d67ac6e57b95a_11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11"},"_vena_Input_B1_C_FV_bba2b71878104983910d67ac6e57b95a_12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12"},"_vena_Input_B1_C_FV_bba2b71878104983910d67ac6e57b95a_13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13"},"_vena_Input_B1_C_FV_bba2b71878104983910d67ac6e57b95a_14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14"},"_vena_Input_B1_C_FV_bba2b71878104983910d67ac6e57b95a_15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15"},"_vena_Input_B1_C_FV_bba2b71878104983910d67ac6e57b95a_16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16"},"_vena_Input_B1_C_FV_bba2b71878104983910d67ac6e57b95a_17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17"},"_vena_Input_B1_C_FV_bba2b71878104983910d67ac6e57b95a_18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18"},"_vena_Input_B1_C_FV_bba2b71878104983910d67ac6e57b95a_19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19"},"_vena_Input_B1_C_FV_bba2b71878104983910d67ac6e57b95a_20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20"},"_vena_Input_B1_C_FV_bba2b71878104983910d67ac6e57b95a_3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3"},"_vena_Input_B1_C_FV_bba2b71878104983910d67ac6e57b95a_4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4"},"_vena_Input_B1_C_FV_bba2b71878104983910d67ac6e57b95a_6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6"},"_vena_Input_B1_C_FV_bba2b71878104983910d67ac6e57b95a_7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7"},"_vena_Input_B1_C_FV_bba2b71878104983910d67ac6e57b95a_8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8"},"_vena_Input_B1_C_FV_bba2b71878104983910d67ac6e57b95a_9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9"},"_vena_Input_B1_R_FV_1c3cb2d3c7ad474f87ba16061deb9e75_63225eec.36a6641b":{"SourceGlobalVariableId":-1,"SourceFormVariableId":"1c3cb2d3-c7ad-474f-87ba-16061deb9e75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1c3cb2d3c7ad474f87ba16061deb9e75","DimensionId":-1,"MemberId":-1,"Inc":"63225eec.36a6641b"},"_vena_Input_B1_R_FV_3b2ca97a55f54c378a811760fc22dda3_63225eec.36751c0":{"SourceGlobalVariableId":-1,"SourceFormVariableId":"3b2ca97a-55f5-4c37-8a81-1760fc22dda3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3b2ca97a55f54c378a811760fc22dda3","DimensionId":-1,"MemberId":-1,"Inc":"63225eec.36751c0"},"_vena_Input_B1_R_FV_4815ea4dc07e4ecdab7f2b0d6b498378_63225eec.34c922ca":{"SourceGlobalVariableId":-1,"SourceFormVariableId":"4815ea4d-c07e-4ecd-ab7f-2b0d6b498378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4815ea4dc07e4ecdab7f2b0d6b498378","DimensionId":-1,"MemberId":-1,"Inc":"63225eec.34c922ca"},"_vena_Input_B1_R_FV_a3b631b58c8841bf875334018d446b8e_63225eec.53d58c5c":{"SourceGlobalVariableId":-1,"SourceFormVariableId":"a3b631b5-8c88-41bf-8753-34018d446b8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a3b631b58c8841bf875334018d446b8e","DimensionId":-1,"MemberId":-1,"Inc":"63225eec.53d58c5c"},"_vena_Input_B1_R_FV_cc728331361c4db89da1871f6c14c705_63225eec.e2683282":{"SourceGlobalVariableId":-1,"SourceFormVariableId":"cc728331-361c-4db8-9da1-871f6c14c705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cc728331361c4db89da1871f6c14c705","DimensionId":-1,"MemberId":-1,"Inc":"63225eec.e2683282"},"_vena_Input_P_5_941816197367726081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","VenaRangeType":0,"DimensionIdStr":"5","MemberIdStr":"941816197367726081","DimensionId":5,"MemberId":941816197367726081,"Inc":""},"_vena_Input_P_6_941816197367726095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","VenaRangeType":0,"DimensionIdStr":"6","MemberIdStr":"941816197367726095","DimensionId":6,"MemberId":941816197367726095,"Inc":""},"_vena_Input_P_7_941816197371920391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","VenaRangeType":0,"DimensionIdStr":"7","MemberIdStr":"941816197371920391","DimensionId":7,"MemberId":941816197371920391,"Inc":""},"_vena_MDYNR_SBands_BB1_3dcfed98_1f904f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1f904f84","MultiDynamicCollectionID":"3dcfed98","SectionName":"Bands","BlockName":"B1","VenaRangeType":8,"DimensionIdStr":"-1","MemberIdStr":"-1","DimensionId":-1,"MemberId":-1,"Inc":""},"_vena_MDYNR_SBands_BB1_3dcfed98_257c2e7c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257c2e7c","MultiDynamicCollectionID":"3dcfed98","SectionName":"Bands","BlockName":"B1","VenaRangeType":8,"DimensionIdStr":"-1","MemberIdStr":"-1","DimensionId":-1,"MemberId":-1,"Inc":""},"_vena_MDYNR_SBands_BB1_3dcfed98_62940b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62940b48","MultiDynamicCollectionID":"3dcfed98","SectionName":"Bands","BlockName":"B1","VenaRangeType":8,"DimensionIdStr":"-1","MemberIdStr":"-1","DimensionId":-1,"MemberId":-1,"Inc":""},"_vena_MDYNR_SBands_BB1_3dcfed98_6d7c8ff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6d7c8ff2","MultiDynamicCollectionID":"3dcfed98","SectionName":"Bands","BlockName":"B1","VenaRangeType":8,"DimensionIdStr":"-1","MemberIdStr":"-1","DimensionId":-1,"MemberId":-1,"Inc":""},"_vena_MDYNR_SBands_BB1_3dcfed98_f62b8158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f62b8158","MultiDynamicCollectionID":"3dcfed98","SectionName":"Bands","BlockName":"B1","VenaRangeType":8,"DimensionIdStr":"-1","MemberIdStr":"-1","DimensionId":-1,"MemberId":-1,"Inc":""},"_vena_MDYNR_SInput_BB1_63225eec_34c922ca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34c922ca","MultiDynamicCollectionID":"63225eec","SectionName":"Input","BlockName":"B1","VenaRangeType":8,"DimensionIdStr":"-1","MemberIdStr":"-1","DimensionId":-1,"MemberId":-1,"Inc":""},"_vena_MDYNR_SInput_BB1_63225eec_36751c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36751c0","MultiDynamicCollectionID":"63225eec","SectionName":"Input","BlockName":"B1","VenaRangeType":8,"DimensionIdStr":"-1","MemberIdStr":"-1","DimensionId":-1,"MemberId":-1,"Inc":""},"_vena_MDYNR_SInput_BB1_63225eec_36a6641b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36a6641b","MultiDynamicCollectionID":"63225eec","SectionName":"Input","BlockName":"B1","VenaRangeType":8,"DimensionIdStr":"-1","MemberIdStr":"-1","DimensionId":-1,"MemberId":-1,"Inc":""},"_vena_MDYNR_SInput_BB1_63225eec_53d58c5c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53d58c5c","MultiDynamicCollectionID":"63225eec","SectionName":"Input","BlockName":"B1","VenaRangeType":8,"DimensionIdStr":"-1","MemberIdStr":"-1","DimensionId":-1,"MemberId":-1,"Inc":""},"_vena_MDYNR_SInput_BB1_63225eec_e2683282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e2683282","MultiDynamicCollectionID":"63225eec","SectionName":"Input","BlockName":"B1","VenaRangeType":8,"DimensionIdStr":"-1","MemberIdStr":"-1","DimensionId":-1,"MemberId":-1,"Inc":""},"_vena_Setting_P_GV_942145177744048128":{"SourceGlobalVariableId":942145177744048128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Setting","BlockName":"","VenaRangeType":0,"DimensionIdStr":"GV","MemberIdStr":"942145177744048128","DimensionId":-1,"MemberId":-1,"Inc":""},"_vena_Setting_P_GV_942145286011748357":{"SourceGlobalVariableId":942145286011748357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Setting","BlockName":"","VenaRangeType":0,"DimensionIdStr":"GV","MemberIdStr":"942145286011748357","DimensionId":-1,"MemberId":-1,"Inc":""},"_vena_UserSelection_P_12_1182880151908515841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1182880151908515841","DimensionId":12,"MemberId":1182880151908515841,"Inc":""},"_vena_UserSelection_P_12_1182880151908515843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1182880151908515843","DimensionId":12,"MemberId":1182880151908515843,"Inc":""},"_vena_UserSelection_P_12_1182880151908515851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1182880151908515851","DimensionId":12,"MemberId":1182880151908515851,"Inc":""},"_vena_UserSelection_P_12_1182880151912710145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1182880151912710145","DimensionId":12,"MemberId":1182880151912710145,"Inc":""},"_vena_UserSelection_P_12_1182880151912710149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1182880151912710149","DimensionId":12,"MemberId":1182880151912710149,"Inc":""},"_vena_UserSelection_P_12_1182880151912710153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1182880151912710153","DimensionId":12,"MemberId":1182880151912710153,"Inc":""},"_vena_UserSelection_P_12_1182880151912710157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1182880151912710157","DimensionId":12,"MemberId":1182880151912710157,"Inc":""},"_vena_UserSelection_P_12_1182880151912710161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1182880151912710161","DimensionId":12,"MemberId":1182880151912710161,"Inc":""},"_vena_UserSelection_P_12_1182880151912710165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1182880151912710165","DimensionId":12,"MemberId":1182880151912710165,"Inc":""},"_vena_UserSelection_P_12_1182880151912710169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1182880151912710169","DimensionId":12,"MemberId":1182880151912710169,"Inc":""},"_vena_UserSelection_P_12_1182880151912710173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1182880151912710173","DimensionId":12,"MemberId":1182880151912710173,"Inc":""},"_vena_UserSelection_P_12_1182880151912710175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1182880151912710175","DimensionId":12,"MemberId":1182880151912710175,"Inc":""},"_vena_UserSelection_P_12_1182880151912710187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1182880151912710187","DimensionId":12,"MemberId":1182880151912710187,"Inc":""},"_vena_UserSelection_P_12_1182880151912710189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1182880151912710189","DimensionId":12,"MemberId":1182880151912710189,"Inc":""},"_vena_UserSelection_P_12_1182880151912710195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1182880151912710195","DimensionId":12,"MemberId":1182880151912710195,"Inc":""},"_vena_UserSelection_P_12_1182880151912710201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1182880151912710201","DimensionId":12,"MemberId":1182880151912710201,"Inc":""},"_vena_UserSelection_P_12_1182880151912710205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1182880151912710205","DimensionId":12,"MemberId":1182880151912710205,"Inc":""},"_vena_UserSelection_P_12_1182880151912710209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1182880151912710209","DimensionId":12,"MemberId":1182880151912710209,"Inc":""},"_vena_UserSelection_P_12_1182880151912710211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1182880151912710211","DimensionId":12,"MemberId":1182880151912710211,"Inc":""},"_vena_UserSelection_P_12_1182880151916904448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1182880151916904448","DimensionId":12,"MemberId":1182880151916904448,"Inc":""},"_vena_UserSelection_P_12_1182880151916904452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1182880151916904452","DimensionId":12,"MemberId":1182880151916904452,"Inc":""},"_vena_UserSelection_P_12_1182880151916904454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1182880151916904454","DimensionId":12,"MemberId":1182880151916904454,"Inc":""},"_vena_UserSelection_P_12_1182880151916904456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1182880151916904456","DimensionId":12,"MemberId":1182880151916904456,"Inc":""},"_vena_UserSelection_P_12_1182880151916904458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1182880151916904458","DimensionId":12,"MemberId":1182880151916904458,"Inc":""},"_vena_UserSelection_P_12_1182880151916904460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1182880151916904460","DimensionId":12,"MemberId":1182880151916904460,"Inc":""},"_vena_UserSelection_P_12_1182880151916904462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1182880151916904462","DimensionId":12,"MemberId":1182880151916904462,"Inc":""},"_vena_UserSelection_P_12_1182880151916904464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1182880151916904464","DimensionId":12,"MemberId":1182880151916904464,"Inc":""},"_vena_UserSelection_P_12_1182880151916904466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1182880151916904466","DimensionId":12,"MemberId":1182880151916904466,"Inc":""},"_vena_UserSelection_P_12_1182880151916904468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1182880151916904468","DimensionId":12,"MemberId":1182880151916904468,"Inc":""},"_vena_UserSelection_P_12_1182880151916904472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1182880151916904472","DimensionId":12,"MemberId":1182880151916904472,"Inc":""},"_vena_UserSelection_P_12_1182880151916904476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1182880151916904476","DimensionId":12,"MemberId":1182880151916904476,"Inc":""},"_vena_UserSelection_P_12_1182880151916904478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1182880151916904478","DimensionId":12,"MemberId":1182880151916904478,"Inc":""},"_vena_UserSelection_P_12_1182880151916904482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1182880151916904482","DimensionId":12,"MemberId":1182880151916904482,"Inc":""},"_vena_UserSelection_P_12_1182880151916904484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1182880151916904484","DimensionId":12,"MemberId":1182880151916904484,"Inc":""},"_vena_UserSelection_P_12_1182880151916904486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1182880151916904486","DimensionId":12,"MemberId":1182880151916904486,"Inc":""},"_vena_UserSelection_P_12_1190070871730159825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1190070871730159825","DimensionId":12,"MemberId":1190070871730159825,"Inc":""},"_vena_UserSelection_P_12_1190070948272013396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1190070948272013396","DimensionId":12,"MemberId":1190070948272013396,"Inc":""},"_vena_UserSelection_P_12_1190098074467696640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1190098074467696640","DimensionId":12,"MemberId":1190098074467696640,"Inc":""},"_vena_UserSelection_P_12_1190098184555724800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1190098184555724800","DimensionId":12,"MemberId":1190098184555724800,"Inc":""},"_vena_UserSelection_P_12_1190120827132444672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1190120827132444672","DimensionId":12,"MemberId":1190120827132444672,"Inc":""},"_vena_UserSelection_P_12_1190121578110124032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1190121578110124032","DimensionId":12,"MemberId":1190121578110124032,"Inc":""},"_vena_UserSelection_P_12_1190121843844186112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1190121843844186112","DimensionId":12,"MemberId":1190121843844186112,"Inc":""},"_vena_UserSelection_P_12_1190122062266761217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1190122062266761217","DimensionId":12,"MemberId":1190122062266761217,"Inc":""},"_vena_UserSelection_P_12_1190122234414366720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1190122234414366720","DimensionId":12,"MemberId":1190122234414366720,"Inc":""},"_vena_UserSelection_P_12_1190123204631724032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1190123204631724032","DimensionId":12,"MemberId":1190123204631724032,"Inc":""},"_vena_UserSelection_P_12_1190134993961615362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1190134993961615362","DimensionId":12,"MemberId":1190134993961615362,"Inc":""},"_vena_UserSelection_P_12_1190134993961615364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1190134993961615364","DimensionId":12,"MemberId":1190134993961615364,"Inc":""},"_vena_UserSelection_P_12_1190134993965809667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1190134993965809667","DimensionId":12,"MemberId":1190134993965809667,"Inc":""},"_vena_UserSelection_P_12_1190134993965809671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1190134993965809671","DimensionId":12,"MemberId":1190134993965809671,"Inc":""},"_vena_UserSelection_P_12_1190134993965809673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1190134993965809673","DimensionId":12,"MemberId":1190134993965809673,"Inc":""},"_vena_UserSelection_P_12_1190134993965809675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1190134993965809675","DimensionId":12,"MemberId":1190134993965809675,"Inc":""},"_vena_UserSelection_P_12_1190437098022502469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1190437098022502469","DimensionId":12,"MemberId":1190437098022502469,"Inc":""},"_vena_UserSelection_P_12_1190437352248311808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1190437352248311808","DimensionId":12,"MemberId":1190437352248311808,"Inc":""},"_vena_UserSelection_P_12_1190437826267709440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1190437826267709440","DimensionId":12,"MemberId":1190437826267709440,"Inc":""},"_vena_UserSelection_P_12_1190438082325774426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1190438082325774426","DimensionId":12,"MemberId":1190438082325774426,"Inc":""},"_vena_UserSelection_P_12_1190438244703928320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1190438244703928320","DimensionId":12,"MemberId":1190438244703928320,"Inc":""},"_vena_UserSelection_P_12_1190438339050864640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1190438339050864640","DimensionId":12,"MemberId":1190438339050864640,"Inc":""},"_vena_UserSelection_P_12_1190438460635217920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1190438460635217920","DimensionId":12,"MemberId":1190438460635217920,"Inc":""},"_vena_UserSelection_P_12_1190781908200718336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1190781908200718336","DimensionId":12,"MemberId":1190781908200718336,"Inc":""},"_vena_UserSelection_P_12_1190782031047819264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1190782031047819264","DimensionId":12,"MemberId":1190782031047819264,"Inc":""},"_vena_UserSelection_P_12_1199522878825168896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1199522878825168896","DimensionId":12,"MemberId":1199522878825168896,"Inc":""},"_vena_UserSelection_P_12_1199523001991036928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1199523001991036928","DimensionId":12,"MemberId":1199523001991036928,"Inc":""},"_vena_UserSelection_P_12_1199525567932137472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1199525567932137472","DimensionId":12,"MemberId":1199525567932137472,"Inc":""},"_vena_UserSelection_P_12_1199525626937606144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1199525626937606144","DimensionId":12,"MemberId":1199525626937606144,"Inc":""},"_vena_UserSelection_P_12_1199525673419014144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1199525673419014144","DimensionId":12,"MemberId":1199525673419014144,"Inc":""},"_vena_UserSelection_P_12_1199525703957610497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1199525703957610497","DimensionId":12,"MemberId":1199525703957610497,"Inc":""},"_vena_UserSelection_P_12_1199525758353670144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1199525758353670144","DimensionId":12,"MemberId":1199525758353670144,"Inc":""},"_vena_UserSelection_P_12_1199525791752650752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1199525791752650752","DimensionId":12,"MemberId":1199525791752650752,"Inc":""},"_vena_UserSelection_P_12_1199526088889597952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1199526088889597952","DimensionId":12,"MemberId":1199526088889597952,"Inc":""},"_vena_UserSelection_P_12_1199526301108797440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1199526301108797440","DimensionId":12,"MemberId":1199526301108797440,"Inc":""},"_vena_UserSelection_P_12_1199526834720997376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1199526834720997376","DimensionId":12,"MemberId":1199526834720997376,"Inc":""},"_vena_UserSelection_P_12_1199873684137181184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UserSelection","BlockName":"","VenaRangeType":0,"DimensionIdStr":"12","MemberIdStr":"1199873684137181184","DimensionId":12,"MemberId":1199873684137181184,"Inc":""},"_vena_Variable_P_GV_655614182273974272":{"SourceGlobalVariableId":655614182273974272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Variable","BlockName":"","VenaRangeType":0,"DimensionIdStr":"GV","MemberIdStr":"655614182273974272","DimensionId":-1,"MemberId":-1,"Inc":""},"_vena_Variable_P_GV_655614318605762560":{"SourceGlobalVariableId":655614318605762560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Variable","BlockName":"","VenaRangeType":0,"DimensionIdStr":"GV","MemberIdStr":"655614318605762560","DimensionId":-1,"MemberId":-1,"Inc":""},"_vena_Variable_P_GV_942145359991144448":{"SourceGlobalVariableId":942145359991144448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Variable","BlockName":"","VenaRangeType":0,"DimensionIdStr":"GV","MemberIdStr":"942145359991144448","DimensionId":-1,"MemberId":-1,"Inc":""}},"DynamicRangeStoreData":{"87b22eb":{"guid":"87b22eb","dimension":2,"member":651631429121998849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22de1faa":{"guid":"22de1faa","dimension":3,"member":651631429189107713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efc81e2e":{"guid":"efc81e2e","dimension":11,"member":881009340725592064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7edd6808":{"guid":"7edd6808","dimension":1,"member":656671774469783552,"filter":7,"referenceGlobalVariable":false,"globalVaribleId":"00000000-0000-0000-0000-000000000000","globalVaribleSnowflake":-1,"referenceFormVariable":false,"formVaribleId":"00000000-0000-0000-0000-000000000000","sorted":false,"dynamicExpression":"H4sIAAAAAAAEAN1Ty27CMBD8lWpPIKVSnBcht0ByiAShIimXqgcDi2rJcZBj2iLEv9dWg0irnFp66W0fs56ZXfkEot5iA9HTCeZYrVFmW4juiQUJKso4RIFPAicMie/ZoR84ZBToHqsMTKNipSRbHxRexhZ7lFTVEiLPtq9pLJk6QuSY2hQ5X+IOJYoN5rRCiACslt7kBVK5eSmPe93R+FwrNM+34QPVgyoTW3w3lGfr5srHPcrJb5STHuX2V+FGrEs8ZzT2ySgMbde5gZFu1vowpZ/acHps/MX+9a5vfAD3fxzA67Hhnp8t4LRRHVBTS4U63FHeoJYqGedJ/SY+CZqLaf3txYHzDmCG9BV7+qxC0bBatI4Tquhc0/HL4r4vZ0X5wZgqHiflMp6WgyxJi2maJ3FeFoMc1V0mNnWFQ2uyKMvFfJau0lm3PoTzB37gNtabBAAA","DynamicExpressionObject":{"nodes":[{"MemberId":-1,"Detail":651628815408562176,"DimId":1,"AttributeId":-1,"Operator":400,"OperatorArity":200,"CellReferenceName":"","MemberNameSearchType":0,"NodeId":0,"NodeParentIndex":-1},{"MemberId":-1,"Detail":651628815408562176,"DimId":1,"AttributeId":-1,"Operator":900,"OperatorArity":100,"CellReferenceName":"","MemberNameSearchType":0,"NodeId":1,"NodeParentIndex":0},{"MemberId":651631427951788032,"Detail":651628815408562176,"DimId":1,"AttributeId":-1,"Operator":-1,"OperatorArity":-1,"CellReferenceName":"","MemberNameSearchType":0,"NodeId":2,"NodeParentIndex":1},{"MemberId":-1,"Detail":651628815408562176,"DimId":1,"AttributeId":-1,"Operator":1000,"OperatorArity":100,"CellReferenceName":"","MemberNameSearchType":0,"NodeId":3,"NodeParentIndex":0},{"MemberId":651631427951788032,"Detail":651628815408562176,"DimId":1,"AttributeId":-1,"Operator":-1,"OperatorArity":-1,"CellReferenceName":"","MemberNameSearchType":0,"NodeId":4,"NodeParentIndex":3}],"lastNodeId":4,"sorted":false,"DrillDownMembersMemberIds":null,"DrillDownLeavesMemberIds":null,"DimensionId":1,"DataModelId":651628815408562176,"Value":"SUBTRACT(IDESCENDANTS(Net Income),BOTTOMLEVEL(Net Income))"},"staticPageMembers":null},"a6118427":{"guid":"a6118427","dimension":8,"member":651631431634386945,"filter":5,"referenceGlobalVariable":false,"globalVaribleId":"00000000-0000-0000-0000-000000000000","globalVaribleSnowflake":-1,"referenceFormVariable":false,"formVaribleId":"00000000-0000-0000-0000-000000000000","sorted":true,"dynamicExpression":null,"DynamicExpressionObject":null,"staticPageMembers":null},"e3e5f9dc":{"guid":"e3e5f9dc","dimension":9,"member":651631431676329985,"filter":4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975f3a8c":{"guid":"975f3a8c","dimension":10,"member":651631431898628097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},"FormVariables":{"GroupMembers":{},"Groups":{"385b1d08-6d8a-4b8a-bf43-c04eedb00d88":{"Name":"*fvAccount","DynamicMemberType":6,"DynamicMatchField":3,"DynamicMemberDimensionId":1,"DynamicMemberDimensionMemberId":656671774469783552,"DataModelId":651628815408562176,"Id":"385b1d08-6d8a-4b8a-bf43-c04eedb00d88"},"ff3e7323-6b12-4ab8-99c3-d97aa9a04313":{"Name":"*fvEntity","DynamicMemberType":6,"DynamicMatchField":3,"DynamicMemberDimensionId":2,"DynamicMemberDimensionMemberId":651631429121998849,"DataModelId":651628815408562176,"Id":"ff3e7323-6b12-4ab8-99c3-d97aa9a04313"},"a2a46c4b-ae44-4ba2-ab0e-2971d74e2ddb":{"Name":"*fvDepartment","DynamicMemberType":6,"DynamicMatchField":3,"DynamicMemberDimensionId":3,"DynamicMemberDimensionMemberId":651631429189107713,"DataModelId":651628815408562176,"Id":"a2a46c4b-ae44-4ba2-ab0e-2971d74e2ddb"},"bf7ccd31-d004-4fee-8f2c-52dd60110e24":{"Name":"*fvPlaceholder 1","DynamicMemberType":6,"DynamicMatchField":3,"DynamicMemberDimensionId":4,"DynamicMemberDimensionMemberId":652241713652170752,"DataModelId":651628815408562176,"Id":"bf7ccd31-d004-4fee-8f2c-52dd60110e24"},"89375efd-535c-49ac-ba5e-3242a8b3f325":{"Name":"*fvPlaceholder 2","DynamicMemberType":6,"DynamicMatchField":3,"DynamicMemberDimensionId":5,"DynamicMemberDimensionMemberId":652241713786388480,"DataModelId":651628815408562176,"Id":"89375efd-535c-49ac-ba5e-3242a8b3f325"},"0fc5a681-6e5b-48f5-bb25-e02cfb58bdcb":{"Name":"*fvPlaceholder 3","DynamicMemberType":6,"DynamicMatchField":3,"DynamicMemberDimensionId":6,"DynamicMemberDimensionMemberId":652241713908023296,"DataModelId":651628815408562176,"Id":"0fc5a681-6e5b-48f5-bb25-e02cfb58bdcb"},"463de427-5c94-4804-88f3-f38fe0008fd8":{"Name":"*fvPlaceholder 4","DynamicMemberType":6,"DynamicMatchField":3,"DynamicMemberDimensionId":7,"DynamicMemberDimensionMemberId":652241714033852416,"DataModelId":651628815408562176,"Id":"463de427-5c94-4804-88f3-f38fe0008fd8"},"7cc8369c-0b74-4816-a174-86bee792b4d5":{"Name":"*fvYear","DynamicMemberType":6,"DynamicMatchField":3,"DynamicMemberDimensionId":8,"DynamicMemberDimensionMemberId":651631431634386945,"DataModelId":651628815408562176,"Id":"7cc8369c-0b74-4816-a174-86bee792b4d5"},"f4ddf33f-f622-4574-ba09-6b1a5435ea67":{"Name":"*fvPeriod","DynamicMemberType":6,"DynamicMatchField":3,"DynamicMemberDimensionId":9,"DynamicMemberDimensionMemberId":651631431676329985,"DataModelId":651628815408562176,"Id":"f4ddf33f-f622-4574-ba09-6b1a5435ea67"},"13439966-5b37-4008-851e-5b8c04b5ee44":{"Name":"*fvScenario","DynamicMemberType":6,"DynamicMatchField":3,"DynamicMemberDimensionId":10,"DynamicMemberDimensionMemberId":651631431898628097,"DataModelId":651628815408562176,"Id":"13439966-5b37-4008-851e-5b8c04b5ee44"},"fcf1808e-9797-41e9-ba5b-1af35fd84a35":{"Name":"*fvCurrency","DynamicMemberType":6,"DynamicMatchField":3,"DynamicMemberDimensionId":11,"DynamicMemberDimensionMemberId":651631431940571137,"DataModelId":651628815408562176,"Id":"fcf1808e-9797-41e9-ba5b-1af35fd84a35"},"e581b6cc-5e7d-41b9-92f0-22c7ca215312":{"Name":"*fvMeasure","DynamicMemberType":6,"DynamicMatchField":3,"DynamicMemberDimensionId":12,"DynamicMemberDimensionMemberId":651631431986708481,"DataModelId":651628815408562176,"Id":"e581b6cc-5e7d-41b9-92f0-22c7ca215312"},"241fdf70-6beb-4caa-abb5-73b61611d677":{"Name":"*fvAccount","DynamicMemberType":6,"DynamicMatchField":3,"DynamicMemberDimensionId":1,"DynamicMemberDimensionMemberId":941816197313200491,"DataModelId":941816194549940225,"Id":"241fdf70-6beb-4caa-abb5-73b61611d677"},"3b2ca97a-55f5-4c37-8a81-1760fc22dda3":{"Name":"*fvEntity","DynamicMemberType":6,"DynamicMatchField":3,"DynamicMemberDimensionId":2,"DynamicMemberDimensionMemberId":651631429121998849,"DataModelId":941816194549940225,"Id":"3b2ca97a-55f5-4c37-8a81-1760fc22dda3"},"a3b631b5-8c88-41bf-8753-34018d446b8e":{"Name":"*fvDepartment","DynamicMemberType":6,"DynamicMatchField":3,"DynamicMemberDimensionId":3,"DynamicMemberDimensionMemberId":651631429189107713,"DataModelId":941816194549940225,"Id":"a3b631b5-8c88-41bf-8753-34018d446b8e"},"cc728331-361c-4db8-9da1-871f6c14c705":{"Name":"*fvWorkers Category","DynamicMemberType":6,"DynamicMatchField":3,"DynamicMemberDimensionId":4,"DynamicMemberDimensionMemberId":1070284241730797568,"DataModelId":941816194549940225,"Id":"cc728331-361c-4db8-9da1-871f6c14c705"},"4f9e73d1-3e11-4c7f-9271-2d206a613c68":{"Name":"*fvPlaceholder 2","DynamicMemberType":6,"DynamicMatchField":3,"DynamicMemberDimensionId":5,"DynamicMemberDimensionMemberId":941816197367726081,"DataModelId":941816194549940225,"Id":"4f9e73d1-3e11-4c7f-9271-2d206a613c68"},"bcfa898d-b2e7-445f-bd49-95c7f32dc3d1":{"Name":"*fvPlaceholder 3","DynamicMemberType":6,"DynamicMatchField":3,"DynamicMemberDimensionId":6,"DynamicMemberDimensionMemberId":941816197367726095,"DataModelId":941816194549940225,"Id":"bcfa898d-b2e7-445f-bd49-95c7f32dc3d1"},"7b2c3a6a-1fa6-4bcf-830a-f1a03a897691":{"Name":"*fvPlaceholder 4","DynamicMemberType":6,"DynamicMatchField":3,"DynamicMemberDimensionId":7,"DynamicMemberDimensionMemberId":941816197371920391,"DataModelId":941816194549940225,"Id":"7b2c3a6a-1fa6-4bcf-830a-f1a03a897691"},"bba2b718-7810-4983-910d-67ac6e57b95a":{"Name":"*fvYear","DynamicMemberType":6,"DynamicMatchField":3,"DynamicMemberDimensionId":8,"DynamicMemberDimensionMemberId":651631431634386945,"DataModelId":941816194549940225,"Id":"bba2b718-7810-4983-910d-67ac6e57b95a"},"aa6579c4-a302-4a35-aa74-32f077152ec3":{"Name":"*fvPeriod","DynamicMemberType":6,"DynamicMatchField":3,"DynamicMemberDimensionId":9,"DynamicMemberDimensionMemberId":969493301329526786,"DataModelId":941816194549940225,"Id":"aa6579c4-a302-4a35-aa74-32f077152ec3"},"18c70cc2-5f19-4e75-a80e-018007cee756":{"Name":"*fvScenario","DynamicMemberType":6,"DynamicMatchField":3,"DynamicMemberDimensionId":10,"DynamicMemberDimensionMemberId":651631431898628097,"DataModelId":941816194549940225,"Id":"18c70cc2-5f19-4e75-a80e-018007cee756"},"1c3cb2d3-c7ad-474f-87ba-16061deb9e75":{"Name":"*fvCurrency","DynamicMemberType":6,"DynamicMatchField":3,"DynamicMemberDimensionId":11,"DynamicMemberDimensionMemberId":941816197376114704,"DataModelId":941816194549940225,"Id":"1c3cb2d3-c7ad-474f-87ba-16061deb9e75"},"1af3e179-a246-4b3a-83cf-c30b3a2849ba":{"Name":"*fvMeasure","DynamicMemberType":6,"DynamicMatchField":3,"DynamicMemberDimensionId":12,"DynamicMemberDimensionMemberId":969496173026607105,"DataModelId":941816194549940225,"Id":"1af3e179-a246-4b3a-83cf-c30b3a2849ba"},"4815ea4d-c07e-4ecd-ab7f-2b0d6b498378":{"Name":"*fvEmployee","DynamicMemberType":6,"DynamicMatchField":3,"DynamicMemberDimensionId":13,"DynamicMemberDimensionMemberId":942272617648226304,"DataModelId":941816194549940225,"Id":"4815ea4d-c07e-4ecd-ab7f-2b0d6b498378"}}},"LoadedDataModels":[941816194549940225],"DefaultDataModel":941816194549940225,"DynamicBindingStoreDataList":{"BindList":[]},"LineItemEnabledSectionBlockPairs":[{"section":"Summary","block":"B1"}],"LineItemDetailsRowMap":{},"VenaWorkbookSettings":{"PerBlockRefreshNodes":{},"FullRefreshAfterPerBlockList":fals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true,"MaximumColumnsBeforeWarning":1000,"MaximumRowsBeforeWarning":10000,"PreventBrokenFVDoubleRefresh":false,"ExternalDataSourceURL":null,"UpdateStaticMappings":true,"UseTextFormatForDrillTransaction":false,"AllowMultiChoose":false,"PreventCellReferenceUpdatesOnCascade":false,"MDRRowInsertSectionName":"Select combination for data entry","CollapseChooseBoxMembers":false,"UISettings":{"ManagerMappingScreenSize":"1000,600","ManagerMappingBlock":null,"ManagerMappingSection":null},"SaveDataETLJobID":null},"VenaSqlQueries":null}</venadatastore>
</file>

<file path=customXml/item2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"laJhOX2U8eLwwDuviZug6lRIgH19/kQ4VWSiNSDQTvLGHaSSwtljad4J0zszNhNh","Subdomain":null}</venadatastore>
</file>

<file path=customXml/item3.xml><?xml version="1.0" encoding="utf-8"?>
<venadatastore xmlns="http://venasolutions.com/VenaSPMAddin/ServerSideBlobV2"/>
</file>

<file path=customXml/item4.xml><?xml version="1.0" encoding="utf-8"?>
<venadatastore xmlns="http://venasolutions.com/VenaSPMAddin/ExcelCustomMultiDynamicCollectionStore_V1">[{"Section":"Input","Block":"B1","ID":"63225eec","DataModelID":941816194549940225,"Ranges":{"53d58c5c":{"Section":"Input","Block":"B1","CollectionID":"63225eec","ID":"53d58c5c","DataModelID":941816194549940225,"Dimension":3,"DynamicExpression":"H4sIAAAAAAAEAG2NsQrDMBBD/0WzC+3qOUug6ZglZLjiKxguZ/A56VDy772QpUMn6SEJfaAlsSFOc4CQtYdjnxAvtwArtbH7F4lxQFezSFfeOvDy5Gqn9MnXuor8FO5MG//J88JquehxcHWmRoP/ycFnZSRZGRHYv9VdUuKaAAAA","EnableZoom":false,"HierarchyIndenting":false,"ParentsOnBottom":false,"SortingOption":0,"Sorting":"","Order":0,"ZoomInParentMemberIds":[],"ZoomInBottomLevelParentMemberIds":[]},"36751c0":{"Section":"Input","Block":"B1","CollectionID":"63225eec","ID":"36751c0","DataModelID":941816194549940225,"Dimension":2,"DynamicExpression":"H4sIAAAAAAAEAM1Ty27CMBD8FcsnkIIUGxNwbuFxQOKlknKpejBkKZYcBzlOW4T49zolqEHKqeXQi+XZnfXMyPYZ6yyBHIcvZzyHdAtmmuCwQzw8BiukwiFnZEACwlmPcc58SnuuJ9OSRj0cWWvktrBwG1sewQibGRwy3/+BkZH25CbK2giUeoI9GNA7WIgUcIixV8mXeA3C7A7x6eg6jr9wDsvjq+1KuEE71Ql8lpIX7+HOid9gnfzFOm2w7t87D3ok6BJGOaGE88GA8QckqaMqR1n6bYxuQwx6H4Mz6uwF3X6fM+4HhLD/F4M13sarh5XIbY2UZ8aC2+6FysFZNVKpcfahrwL5LbT7PbpQqkaYgXiHhr5MQecy09VrHgsr5k5OlfhK2QhVlDHWz8P4KRrFreEyjpfz2WQzmbUipdBEW2kl5G2vjlAHrZTQGhLUKnK3So3sAdB6B1oYmaFvGanfkIX0qISFdhtfvgCIZzSX/QMAAA==","EnableZoom":false,"HierarchyIndenting":false,"ParentsOnBottom":false,"SortingOption":0,"Sorting":"","Order":1,"ZoomInParentMemberIds":[],"ZoomInBottomLevelParentMemberIds":[]},"36a6641b":{"Section":"Input","Block":"B1","CollectionID":"63225eec","ID":"36a6641b","DataModelID":941816194549940225,"Dimension":11,"DynamicExpression":"H4sIAAAAAAAEAG2NsQrDMBBD/0WzC+3qOUug6ZglZLjiKxguZ/A56VDy772QpUMn6SEJfaAlsSFOc4CQtYdjnxAvtwArtbH7F4lxQFezSFfeOvDy5Gqn9MnXuor8FO5MG//J88JquehxcHWmRoP/ycFnZSRZGRHYv9VdUuKaAAAA","EnableZoom":false,"HierarchyIndenting":false,"ParentsOnBottom":false,"SortingOption":0,"Sorting":"","Order":2,"ZoomInParentMemberIds":[],"ZoomInBottomLevelParentMemberIds":[]},"34c922ca":{"Section":"Input","Block":"B1","CollectionID":"63225eec","ID":"34c922ca","DataModelID":941816194549940225,"Dimension":13,"DynamicExpression":"H4sIAAAAAAAEAK2RQUvDQBCF/8ucFLaQramY3GLTQyCtUqOXImWbTHFhswm7G7WU/HdnbQsRc/DgbWbfG9732CPopkIL8eYIS6x3aLIK4glnkKITUkEchfyO3/IonIVRFAbT6Yw0WXsbv2GQOGfkrnN4uXto0QjXGIjDYLAmRroDnQQBgzkqtcY9GtQlrkSNEAOwc77fn1CY8q04tKSQf0WI33nn+VHQpct0hZ8+s2f/zz75je6fxsgtKiydbPTWyvZPNfhIDR70rwyUsG5os41xSPNeKIvEbqRSafOhTxn20pr+T3dKDQw5incc0WWN2hKrDyCkVDixpDzl95PlRajO10qKYp3dPxeL7XyR51c/Wl5D/wVx2WHiOQIAAA==","EnableZoom":false,"HierarchyIndenting":false,"ParentsOnBottom":false,"SortingOption":0,"Sorting":"","Order":3,"ZoomInParentMemberIds":[],"ZoomInBottomLevelParentMemberIds":[]},"e2683282":{"Section":"Input","Block":"B1","CollectionID":"63225eec","ID":"e2683282","DataModelID":941816194549940225,"Dimension":4,"DynamicExpression":"H4sIAAAAAAAEAK1RTU8CMRD9K2ROmqxJu1tYdm8IHEj4MErwYDwUdtDG2Za0RSWE/27LR9wDJ+Nt3sybee9l9qBNhQ7Klz1MsF6iHVVQ3vEEBuilIigLwbu8wwvRFkUhWJq2w0zVkSYS6Hlv1XLr8bI226CV3lgoOWPsF/es8rtjM4E+Ej3iGi3qFU5ljVACJGf9iJ9Q2tX7fLcJk8CfBovxfnYqH2RY9CNd4XfUPCRN65zlLO2KVPA8Y3mRtzvdf8jSROcksfXXIOJKkOzwmgBJ5xskZ6zHUK4lOQxWrSIamC99EnCX1OF9ekvUIIxRfuKVuapRO2V0vB/8DKSXkyBHEZ8oC0nbGON+Np/PJuPhYji+6RG1no39CJKtvvT4ZqxCdwuHH0oE0KI+AgAA","EnableZoom":false,"HierarchyIndenting":false,"ParentsOnBottom":false,"SortingOption":0,"Sorting":"","Order":4,"ZoomInParentMemberIds":[],"ZoomInBottomLevelParentMemberIds":[]}},"SuppressBlankRows":true,"SuppressZeroes":true,"EnableDataInput":false},{"Section":"Bands","Block":"B1","ID":"3dcfed98","DataModelID":941816194549940225,"Ranges":{"f62b8158":{"Section":"Bands","Block":"B1","CollectionID":"3dcfed98","ID":"f62b8158","DataModelID":941816194549940225,"Dimension":3,"DynamicExpression":"H4sIAAAAAAAEAG2NsQrDMBBD/0WzC+3qOUug6ZglZLjiKxguZ/A56VDy772QpUMn6SEJfaAlsSFOc4CQtYdjnxAvtwArtbH7F4lxQFezSFfeOvDy5Gqn9MnXuor8FO5MG//J88JquehxcHWmRoP/ycFnZSRZGRHYv9VdUuKaAAAA","EnableZoom":false,"HierarchyIndenting":false,"ParentsOnBottom":false,"SortingOption":0,"Sorting":"","Order":0,"ZoomInParentMemberIds":[],"ZoomInBottomLevelParentMemberIds":[]},"6d7c8ff2":{"Section":"Bands","Block":"B1","CollectionID":"3dcfed98","ID":"6d7c8ff2","DataModelID":941816194549940225,"Dimension":2,"DynamicExpression":"H4sIAAAAAAAEAM1Ty27CMBD8FcsnkIIUGxNwbuFxQOKlknKpejBkKZYcBzlOW4T49zolqEHKqeXQi+XZnfXMyPYZ6yyBHIcvZzyHdAtmmuCwQzw8BiukwiFnZEACwlmPcc58SnuuJ9OSRj0cWWvktrBwG1sewQibGRwy3/+BkZH25CbK2giUeoI9GNA7WIgUcIixV8mXeA3C7A7x6eg6jr9wDsvjq+1KuEE71Ql8lpIX7+HOid9gnfzFOm2w7t87D3ok6BJGOaGE88GA8QckqaMqR1n6bYxuQwx6H4Mz6uwF3X6fM+4HhLD/F4M13sarh5XIbY2UZ8aC2+6FysFZNVKpcfahrwL5LbT7PbpQqkaYgXiHhr5MQecy09VrHgsr5k5OlfhK2QhVlDHWz8P4KRrFreEyjpfz2WQzmbUipdBEW2kl5G2vjlAHrZTQGhLUKnK3So3sAdB6B1oYmaFvGanfkIX0qISFdhtfvgCIZzSX/QMAAA==","EnableZoom":false,"HierarchyIndenting":false,"ParentsOnBottom":false,"SortingOption":0,"Sorting":"","Order":1,"ZoomInParentMemberIds":[],"ZoomInBottomLevelParentMemberIds":[]},"257c2e7c":{"Section":"Bands","Block":"B1","CollectionID":"3dcfed98","ID":"257c2e7c","DataModelID":941816194549940225,"Dimension":11,"DynamicExpression":"H4sIAAAAAAAEAG2NsQrDMBBD/0WzC+3qOUug6ZglZLjiKxguZ/A56VDy772QpUMn6SEJfaAlsSFOc4CQtYdjnxAvtwArtbH7F4lxQFezSFfeOvDy5Gqn9MnXuor8FO5MG//J88JquehxcHWmRoP/ycFnZSRZGRHYv9VdUuKaAAAA","EnableZoom":false,"HierarchyIndenting":false,"ParentsOnBottom":false,"SortingOption":0,"Sorting":"","Order":2,"ZoomInParentMemberIds":[],"ZoomInBottomLevelParentMemberIds":[]},"1f904f84":{"Section":"Bands","Block":"B1","CollectionID":"3dcfed98","ID":"1f904f84","DataModelID":941816194549940225,"Dimension":13,"DynamicExpression":"H4sIAAAAAAAEALWTXWvCMBSG/8rIlUIHTZvWtXd+9KJQ63CZN2NI1OMWSD9I4qaI/30JKlNW2Ifu7pycN+c8bw7ZorJagELx0xYNoZiBTBcovsUOGoBmXKA4IvgOhzgiAYki4npeYGq8sDLsO6irteSzlYbjvVENkulKoth33c+0K7neHM76IMQYliChnEPOCkAxQs5hvs0fgMn5K93UpmL0uUG07f19eM/MRZ2WC1jbkTvn+ujYbWDHl7CTBnb/HD0intfxQtwJA494buhG17Bymh2M2KO/+ggafJD/WAFxv4JftIHw+w1ch/wXL65AwFzzqpwqXv/ERKfBRLh7dpBgSp+IVCU1mHDJhAIDLrkQg+q93A9QR8vm45crIU4EGbA3aKjzAkplQG1/wzNgmg3NOGHzvWTCxMp6SnOajB+SPk1Heas3onQ0zJJJkrWSNVealy83SVGLagOg2k6X0nHae6TJtJ9kWevsPdpttPsA+HhW4qAEAAA=","EnableZoom":false,"HierarchyIndenting":false,"ParentsOnBottom":false,"SortingOption":0,"Sorting":"","Order":3,"ZoomInParentMemberIds":[],"ZoomInBottomLevelParentMemberIds":[]},"62940b48":{"Section":"Bands","Block":"B1","CollectionID":"3dcfed98","ID":"62940b48","DataModelID":941816194549940225,"Dimension":4,"DynamicExpression":"H4sIAAAAAAAEAK1RTU8CMRD9K2ROmqxJu1tYdm8IHEj4MErwYDwUdtDG2Za0RSWE/27LR9wDJ+Nt3sybee9l9qBNhQ7Klz1MsF6iHVVQ3vEEBuilIigLwbu8wwvRFkUhWJq2w0zVkSYS6Hlv1XLr8bI226CV3lgoOWPsF/es8rtjM4E+Ej3iGi3qFU5ljVACJGf9iJ9Q2tX7fLcJk8CfBovxfnYqH2RY9CNd4XfUPCRN65zlLO2KVPA8Y3mRtzvdf8jSROcksfXXIOJKkOzwmgBJ5xskZ6zHUK4lOQxWrSIamC99EnCX1OF9ekvUIIxRfuKVuapRO2V0vB/8DKSXkyBHEZ8oC0nbGON+Np/PJuPhYji+6RG1no39CJKtvvT4ZqxCdwuHH0oE0KI+AgAA","EnableZoom":false,"HierarchyIndenting":false,"ParentsOnBottom":false,"SortingOption":0,"Sorting":"","Order":4,"ZoomInParentMemberIds":[],"ZoomInBottomLevelParentMemberIds":[]}},"SuppressBlankRows":true,"SuppressZeroes":true,"EnableDataInput":false}]</venadatastore>
</file>

<file path=customXml/item5.xml><?xml version="1.0" encoding="utf-8"?>
<venadatastore xmlns="http://venasolutions.com/VenaSPMAddin/DataModelSectionStore_V1">{"Settings":{"Id":651628815408562176,"Name":"Foundation Module 2.0"},"Selection":{"Id":651628815408562176,"Name":"1.1 - Finance"},"Controls":{"Id":651628815408562176,"Name":"1.1 - Finance"},"Variable":{"Id":941816194549940225,"Name":"1.2 - Workforce"},"Setting":{"Id":941816194549940225,"Name":"1.2 - Workforce"},"Summary":{"Id":651628815408562176,"Name":"1.1 - Finance"},"Dashboard":{"Id":651628815408562176,"Name":"Foundation Module 2.0"},"List":{"Id":651628815408562176,"Name":"Foundation Module 2.0"},"UserSelection":{"Id":941816194549940225,"Name":"1.2 - Workforce"},"Input":{"Id":941816194549940225,"Name":"1.2 - Workforce"},"HRISVariable":{"Id":941816194549940225,"Name":"1.2 - Workforce"},"Bands":{"Id":941816194549940225,"Name":"1.2 - Workforce"}}</venadatastore>
</file>

<file path=customXml/item6.xml><?xml version="1.0" encoding="utf-8"?>
<solutionPackageMetadata xmlns="http://venasolutions.com/VenaTemplate/SolutionPackageMetadata/V1">
  <lastSaved>2022-12-05T13:16:43.8741859-05:00</lastSaved>
</solutionPackageMetadata>
</file>

<file path=customXml/itemProps1.xml><?xml version="1.0" encoding="utf-8"?>
<ds:datastoreItem xmlns:ds="http://schemas.openxmlformats.org/officeDocument/2006/customXml" ds:itemID="{893EBDB0-CC2A-4055-AA6F-A5F9C43BD3CB}">
  <ds:schemaRefs>
    <ds:schemaRef ds:uri="http://venasolutions.com/VenaSPMAddin/ServerSideBlobV1"/>
  </ds:schemaRefs>
</ds:datastoreItem>
</file>

<file path=customXml/itemProps2.xml><?xml version="1.0" encoding="utf-8"?>
<ds:datastoreItem xmlns:ds="http://schemas.openxmlformats.org/officeDocument/2006/customXml" ds:itemID="{11471DEC-1478-4E47-B589-061A16FCB57B}">
  <ds:schemaRefs>
    <ds:schemaRef ds:uri="http://venasolutions.com/VenaSPMAddin/VenaWorkbookProperties"/>
  </ds:schemaRefs>
</ds:datastoreItem>
</file>

<file path=customXml/itemProps3.xml><?xml version="1.0" encoding="utf-8"?>
<ds:datastoreItem xmlns:ds="http://schemas.openxmlformats.org/officeDocument/2006/customXml" ds:itemID="{D1CD41B4-1E68-4403-8528-4A53D6BCEB66}">
  <ds:schemaRefs>
    <ds:schemaRef ds:uri="http://venasolutions.com/VenaSPMAddin/ServerSideBlobV2"/>
  </ds:schemaRefs>
</ds:datastoreItem>
</file>

<file path=customXml/itemProps4.xml><?xml version="1.0" encoding="utf-8"?>
<ds:datastoreItem xmlns:ds="http://schemas.openxmlformats.org/officeDocument/2006/customXml" ds:itemID="{2FBDFBAC-5061-4975-9BE1-E20BD09AFCDF}">
  <ds:schemaRefs>
    <ds:schemaRef ds:uri="http://venasolutions.com/VenaSPMAddin/ExcelCustomMultiDynamicCollectionStore_V1"/>
  </ds:schemaRefs>
</ds:datastoreItem>
</file>

<file path=customXml/itemProps5.xml><?xml version="1.0" encoding="utf-8"?>
<ds:datastoreItem xmlns:ds="http://schemas.openxmlformats.org/officeDocument/2006/customXml" ds:itemID="{A0E71F90-755D-4AC3-9006-DC6940411F1C}">
  <ds:schemaRefs>
    <ds:schemaRef ds:uri="http://venasolutions.com/VenaSPMAddin/DataModelSectionStore_V1"/>
  </ds:schemaRefs>
</ds:datastoreItem>
</file>

<file path=customXml/itemProps6.xml><?xml version="1.0" encoding="utf-8"?>
<ds:datastoreItem xmlns:ds="http://schemas.openxmlformats.org/officeDocument/2006/customXml" ds:itemID="{0E5CB5EA-6F72-48CF-B00A-AAE15E05F304}">
  <ds:schemaRefs>
    <ds:schemaRef ds:uri="http://venasolutions.com/VenaTemplate/SolutionPackageMetadata/V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Summary</vt:lpstr>
      <vt:lpstr>Input</vt:lpstr>
      <vt:lpstr>Compensation Bands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Cazalets</dc:creator>
  <cp:lastModifiedBy>Vena</cp:lastModifiedBy>
  <cp:lastPrinted>2020-10-30T01:16:56Z</cp:lastPrinted>
  <dcterms:created xsi:type="dcterms:W3CDTF">2020-10-30T00:10:12Z</dcterms:created>
  <dcterms:modified xsi:type="dcterms:W3CDTF">2022-12-13T14:27:34Z</dcterms:modified>
</cp:coreProperties>
</file>