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ajeyachelvan/Desktop/New Templates/"/>
    </mc:Choice>
  </mc:AlternateContent>
  <xr:revisionPtr revIDLastSave="0" documentId="8_{B276EB0F-843A-F149-9241-AC36C1F87253}" xr6:coauthVersionLast="47" xr6:coauthVersionMax="47" xr10:uidLastSave="{00000000-0000-0000-0000-000000000000}"/>
  <bookViews>
    <workbookView xWindow="0" yWindow="760" windowWidth="29040" windowHeight="15840" xr2:uid="{A0155BAA-DE29-4097-8F84-F10B339455DF}"/>
  </bookViews>
  <sheets>
    <sheet name="Instructions" sheetId="6" r:id="rId1"/>
    <sheet name="Input" sheetId="2" r:id="rId2"/>
  </sheets>
  <definedNames>
    <definedName name="Dates">Input!$Q$4:$AB$4</definedName>
    <definedName name="SelectPeriod">Input!$C$4</definedName>
    <definedName name="SelectYear">Input!$C$3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" l="1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E18" i="2"/>
  <c r="D22" i="2"/>
  <c r="E4" i="2"/>
  <c r="F4" i="2" s="1"/>
  <c r="G4" i="2" s="1"/>
  <c r="H4" i="2" s="1"/>
  <c r="I4" i="2" s="1"/>
  <c r="AE7" i="2" l="1"/>
  <c r="AF7" i="2"/>
  <c r="AG7" i="2"/>
  <c r="AH7" i="2"/>
  <c r="AI7" i="2"/>
  <c r="AJ7" i="2"/>
  <c r="AK7" i="2"/>
  <c r="AL7" i="2"/>
  <c r="AM7" i="2"/>
  <c r="AN7" i="2"/>
  <c r="AO7" i="2"/>
  <c r="AD7" i="2"/>
  <c r="F10" i="2"/>
  <c r="E10" i="2"/>
  <c r="AC10" i="2"/>
  <c r="AP10" i="2"/>
  <c r="AD4" i="2"/>
  <c r="Q4" i="2"/>
  <c r="AE4" i="2" l="1"/>
  <c r="D18" i="2"/>
  <c r="J4" i="2"/>
  <c r="R4" i="2"/>
  <c r="AF4" i="2" l="1"/>
  <c r="AG4" i="2" s="1"/>
  <c r="K4" i="2"/>
  <c r="S4" i="2"/>
  <c r="G10" i="2"/>
  <c r="L4" i="2" l="1"/>
  <c r="AH4" i="2"/>
  <c r="T4" i="2"/>
  <c r="H10" i="2"/>
  <c r="B10" i="2"/>
  <c r="M4" i="2" l="1"/>
  <c r="U4" i="2"/>
  <c r="AI4" i="2"/>
  <c r="I10" i="2"/>
  <c r="N4" i="2" l="1"/>
  <c r="AJ4" i="2"/>
  <c r="V4" i="2"/>
  <c r="J10" i="2"/>
  <c r="O4" i="2" l="1"/>
  <c r="W4" i="2"/>
  <c r="AK4" i="2"/>
  <c r="K10" i="2"/>
  <c r="P4" i="2" l="1"/>
  <c r="X4" i="2"/>
  <c r="AL4" i="2"/>
  <c r="L10" i="2"/>
  <c r="Y4" i="2" l="1"/>
  <c r="AM4" i="2"/>
  <c r="M10" i="2"/>
  <c r="AN4" i="2" l="1"/>
  <c r="Z4" i="2"/>
  <c r="N10" i="2"/>
  <c r="AA4" i="2" l="1"/>
  <c r="AO4" i="2"/>
  <c r="O10" i="2"/>
  <c r="AB4" i="2" l="1"/>
  <c r="P10" i="2"/>
  <c r="AD16" i="2"/>
  <c r="AD19" i="2" l="1"/>
  <c r="T16" i="2"/>
  <c r="AM8" i="2"/>
  <c r="AI22" i="2"/>
  <c r="AK16" i="2"/>
  <c r="R22" i="2"/>
  <c r="F22" i="2"/>
  <c r="AG16" i="2"/>
  <c r="AF22" i="2"/>
  <c r="N22" i="2"/>
  <c r="Q16" i="2"/>
  <c r="Y22" i="2"/>
  <c r="AK8" i="2"/>
  <c r="AE16" i="2"/>
  <c r="AF16" i="2"/>
  <c r="AI8" i="2"/>
  <c r="I22" i="2"/>
  <c r="AL8" i="2"/>
  <c r="AD8" i="2"/>
  <c r="AH8" i="2"/>
  <c r="M22" i="2"/>
  <c r="M16" i="2"/>
  <c r="W16" i="2"/>
  <c r="X16" i="2"/>
  <c r="AG8" i="2"/>
  <c r="T22" i="2"/>
  <c r="K16" i="2"/>
  <c r="AH16" i="2"/>
  <c r="AL22" i="2"/>
  <c r="X22" i="2"/>
  <c r="P16" i="2"/>
  <c r="G16" i="2"/>
  <c r="AM22" i="2"/>
  <c r="L22" i="2"/>
  <c r="AO16" i="2"/>
  <c r="AD22" i="2"/>
  <c r="U22" i="2"/>
  <c r="N16" i="2"/>
  <c r="K22" i="2"/>
  <c r="H16" i="2"/>
  <c r="AN16" i="2"/>
  <c r="AJ22" i="2"/>
  <c r="V16" i="2"/>
  <c r="AO22" i="2"/>
  <c r="J16" i="2"/>
  <c r="J22" i="2"/>
  <c r="L16" i="2"/>
  <c r="AA22" i="2"/>
  <c r="R16" i="2"/>
  <c r="Z22" i="2"/>
  <c r="Q22" i="2"/>
  <c r="H22" i="2"/>
  <c r="E16" i="2"/>
  <c r="AE22" i="2"/>
  <c r="O22" i="2"/>
  <c r="S16" i="2"/>
  <c r="V22" i="2"/>
  <c r="AF8" i="2"/>
  <c r="Y16" i="2"/>
  <c r="Z16" i="2"/>
  <c r="AE8" i="2"/>
  <c r="AL16" i="2"/>
  <c r="AO8" i="2"/>
  <c r="W22" i="2"/>
  <c r="U16" i="2"/>
  <c r="AG22" i="2"/>
  <c r="G22" i="2"/>
  <c r="AM16" i="2"/>
  <c r="AN22" i="2"/>
  <c r="F16" i="2"/>
  <c r="E22" i="2"/>
  <c r="S22" i="2"/>
  <c r="P22" i="2"/>
  <c r="AK22" i="2"/>
  <c r="AJ8" i="2"/>
  <c r="AI16" i="2"/>
  <c r="I16" i="2"/>
  <c r="AN8" i="2"/>
  <c r="AL23" i="2" l="1"/>
  <c r="AH23" i="2"/>
  <c r="AO23" i="2"/>
  <c r="AF23" i="2"/>
  <c r="AM23" i="2"/>
  <c r="AN23" i="2"/>
  <c r="AK23" i="2"/>
  <c r="AE23" i="2"/>
  <c r="AG23" i="2"/>
  <c r="AJ23" i="2"/>
  <c r="AI25" i="2"/>
  <c r="AM25" i="2"/>
  <c r="AL25" i="2"/>
  <c r="AN25" i="2"/>
  <c r="AO25" i="2"/>
  <c r="AF25" i="2"/>
  <c r="AE25" i="2"/>
  <c r="AG25" i="2"/>
  <c r="AK25" i="2"/>
  <c r="AD25" i="2"/>
  <c r="G19" i="2"/>
  <c r="G25" i="2"/>
  <c r="G30" i="2" s="1"/>
  <c r="G31" i="2" s="1"/>
  <c r="AO19" i="2"/>
  <c r="W19" i="2"/>
  <c r="AL19" i="2"/>
  <c r="AH19" i="2"/>
  <c r="J19" i="2"/>
  <c r="J25" i="2"/>
  <c r="J30" i="2" s="1"/>
  <c r="J31" i="2" s="1"/>
  <c r="AF19" i="2"/>
  <c r="P19" i="2"/>
  <c r="AE19" i="2"/>
  <c r="H19" i="2"/>
  <c r="H25" i="2"/>
  <c r="H30" i="2" s="1"/>
  <c r="H31" i="2" s="1"/>
  <c r="K19" i="2"/>
  <c r="K25" i="2"/>
  <c r="K30" i="2" s="1"/>
  <c r="K31" i="2" s="1"/>
  <c r="V19" i="2"/>
  <c r="AG19" i="2"/>
  <c r="I19" i="2"/>
  <c r="I25" i="2"/>
  <c r="I30" i="2" s="1"/>
  <c r="I31" i="2" s="1"/>
  <c r="M19" i="2"/>
  <c r="M25" i="2"/>
  <c r="M30" i="2" s="1"/>
  <c r="M31" i="2" s="1"/>
  <c r="Y19" i="2"/>
  <c r="Z19" i="2"/>
  <c r="N19" i="2"/>
  <c r="N25" i="2"/>
  <c r="N30" i="2" s="1"/>
  <c r="N31" i="2" s="1"/>
  <c r="R19" i="2"/>
  <c r="Q19" i="2"/>
  <c r="AI19" i="2"/>
  <c r="AM19" i="2"/>
  <c r="L19" i="2"/>
  <c r="L25" i="2"/>
  <c r="L30" i="2" s="1"/>
  <c r="L31" i="2" s="1"/>
  <c r="AK19" i="2"/>
  <c r="S19" i="2"/>
  <c r="E19" i="2"/>
  <c r="E25" i="2"/>
  <c r="E30" i="2" s="1"/>
  <c r="E31" i="2" s="1"/>
  <c r="X19" i="2"/>
  <c r="T19" i="2"/>
  <c r="F19" i="2"/>
  <c r="F25" i="2"/>
  <c r="F30" i="2" s="1"/>
  <c r="F31" i="2" s="1"/>
  <c r="U19" i="2"/>
  <c r="AN19" i="2"/>
  <c r="AL18" i="2"/>
  <c r="AE18" i="2"/>
  <c r="AD18" i="2"/>
  <c r="AF18" i="2"/>
  <c r="AG18" i="2"/>
  <c r="AH18" i="2"/>
  <c r="AI18" i="2"/>
  <c r="AJ18" i="2"/>
  <c r="AK18" i="2"/>
  <c r="AM18" i="2"/>
  <c r="AN18" i="2"/>
  <c r="AO18" i="2"/>
  <c r="AE9" i="2"/>
  <c r="AI9" i="2"/>
  <c r="AD9" i="2"/>
  <c r="AH9" i="2"/>
  <c r="AG9" i="2"/>
  <c r="AM9" i="2"/>
  <c r="AL9" i="2"/>
  <c r="AN9" i="2"/>
  <c r="AK9" i="2"/>
  <c r="AK10" i="2" s="1"/>
  <c r="AF9" i="2"/>
  <c r="AO9" i="2"/>
  <c r="AJ9" i="2"/>
  <c r="Q10" i="2"/>
  <c r="O16" i="2"/>
  <c r="AJ16" i="2"/>
  <c r="AH22" i="2"/>
  <c r="AA16" i="2"/>
  <c r="AB22" i="2"/>
  <c r="AB16" i="2"/>
  <c r="AO30" i="2" l="1"/>
  <c r="AO31" i="2" s="1"/>
  <c r="AG30" i="2"/>
  <c r="AG31" i="2" s="1"/>
  <c r="AL30" i="2"/>
  <c r="AL31" i="2" s="1"/>
  <c r="AA19" i="2"/>
  <c r="AI23" i="2"/>
  <c r="AH25" i="2"/>
  <c r="AH30" i="2" s="1"/>
  <c r="AH31" i="2" s="1"/>
  <c r="AJ19" i="2"/>
  <c r="AJ25" i="2"/>
  <c r="O25" i="2"/>
  <c r="O30" i="2" s="1"/>
  <c r="O31" i="2" s="1"/>
  <c r="O19" i="2"/>
  <c r="D19" i="2"/>
  <c r="AJ30" i="2"/>
  <c r="AJ31" i="2" s="1"/>
  <c r="AM30" i="2"/>
  <c r="AM31" i="2" s="1"/>
  <c r="AE30" i="2"/>
  <c r="AE31" i="2" s="1"/>
  <c r="AF30" i="2"/>
  <c r="AF31" i="2" s="1"/>
  <c r="AK30" i="2"/>
  <c r="AK31" i="2" s="1"/>
  <c r="AN30" i="2"/>
  <c r="AN31" i="2" s="1"/>
  <c r="AI30" i="2"/>
  <c r="AI31" i="2" s="1"/>
  <c r="AD23" i="2"/>
  <c r="AD30" i="2" s="1"/>
  <c r="AD31" i="2" s="1"/>
  <c r="AB19" i="2"/>
  <c r="P25" i="2"/>
  <c r="P30" i="2" s="1"/>
  <c r="P31" i="2" s="1"/>
  <c r="AM10" i="2"/>
  <c r="AO10" i="2"/>
  <c r="AJ10" i="2"/>
  <c r="AE10" i="2"/>
  <c r="AD10" i="2"/>
  <c r="AN10" i="2"/>
  <c r="AI10" i="2"/>
  <c r="AL10" i="2"/>
  <c r="AF10" i="2"/>
  <c r="AH10" i="2"/>
  <c r="AG10" i="2"/>
  <c r="R10" i="2"/>
  <c r="D31" i="2" l="1"/>
  <c r="Q25" i="2"/>
  <c r="Q30" i="2" s="1"/>
  <c r="Q31" i="2" s="1"/>
  <c r="S10" i="2"/>
  <c r="R25" i="2" l="1"/>
  <c r="R30" i="2" s="1"/>
  <c r="R31" i="2" s="1"/>
  <c r="T10" i="2"/>
  <c r="S25" i="2" l="1"/>
  <c r="S30" i="2" s="1"/>
  <c r="S31" i="2" s="1"/>
  <c r="U10" i="2"/>
  <c r="T25" i="2" l="1"/>
  <c r="T30" i="2" s="1"/>
  <c r="T31" i="2" s="1"/>
  <c r="V10" i="2"/>
  <c r="U25" i="2" l="1"/>
  <c r="U30" i="2" s="1"/>
  <c r="U31" i="2" s="1"/>
  <c r="W10" i="2"/>
  <c r="V25" i="2" l="1"/>
  <c r="V30" i="2" s="1"/>
  <c r="V31" i="2" s="1"/>
  <c r="X10" i="2"/>
  <c r="W25" i="2" l="1"/>
  <c r="W30" i="2" s="1"/>
  <c r="W31" i="2" s="1"/>
  <c r="Y10" i="2"/>
  <c r="X25" i="2" l="1"/>
  <c r="X30" i="2" s="1"/>
  <c r="X31" i="2" s="1"/>
  <c r="Z10" i="2"/>
  <c r="Y25" i="2" l="1"/>
  <c r="Y30" i="2" s="1"/>
  <c r="Y31" i="2" s="1"/>
  <c r="AA10" i="2"/>
  <c r="AB10" i="2"/>
  <c r="Z25" i="2" l="1"/>
  <c r="Z30" i="2" s="1"/>
  <c r="Z31" i="2" s="1"/>
  <c r="AA25" i="2" l="1"/>
  <c r="AA30" i="2" s="1"/>
  <c r="AA31" i="2" s="1"/>
  <c r="AB25" i="2" l="1"/>
  <c r="AB30" i="2" s="1"/>
  <c r="AB31" i="2" s="1"/>
</calcChain>
</file>

<file path=xl/sharedStrings.xml><?xml version="1.0" encoding="utf-8"?>
<sst xmlns="http://schemas.openxmlformats.org/spreadsheetml/2006/main" count="59" uniqueCount="55">
  <si>
    <t>Fiscal Year/Period:</t>
  </si>
  <si>
    <t>Instructions</t>
  </si>
  <si>
    <t>Using Vena Excel Templates in 'Basic' Excel</t>
  </si>
  <si>
    <t>Apply your own colors &amp; branding</t>
  </si>
  <si>
    <t>Go to 'Page Layout', then 'Themes' to select from other color formats and fonts.</t>
  </si>
  <si>
    <t>Go to 'Home', then 'Cell styles' to reformat the appearance and colors of different included cell types.</t>
  </si>
  <si>
    <t>Submit for Approvals</t>
  </si>
  <si>
    <t>Combine with other Entities / Departments / Cost Centers / Profit Centers</t>
  </si>
  <si>
    <t>Aggregate sheets together using excel logic</t>
  </si>
  <si>
    <t>Submit the plan to executives for approval</t>
  </si>
  <si>
    <t>Leverage the Summary as a validation tool</t>
  </si>
  <si>
    <t>Driver</t>
  </si>
  <si>
    <t>Statistical Forecasting</t>
  </si>
  <si>
    <t>Example Formulas</t>
  </si>
  <si>
    <t>Current Year</t>
  </si>
  <si>
    <t>Two Years</t>
  </si>
  <si>
    <t>Historical</t>
  </si>
  <si>
    <t>Seasonal Regression</t>
  </si>
  <si>
    <t>Straightline Regression</t>
  </si>
  <si>
    <t>Forecast Area</t>
  </si>
  <si>
    <t>Historical Values</t>
  </si>
  <si>
    <t>Forecast</t>
  </si>
  <si>
    <t>Input</t>
  </si>
  <si>
    <t>Trend Override</t>
  </si>
  <si>
    <t>Seasonality Override</t>
  </si>
  <si>
    <t>Combined Forecast</t>
  </si>
  <si>
    <t>Computed Forecast</t>
  </si>
  <si>
    <t>Saved vs Computed</t>
  </si>
  <si>
    <t>Act vs. Saved</t>
  </si>
  <si>
    <t>Computed Trend</t>
  </si>
  <si>
    <t>Monthly Increase (decrease)</t>
  </si>
  <si>
    <t>Forecast Components</t>
  </si>
  <si>
    <t>Trend + Seasonality</t>
  </si>
  <si>
    <t>Model Accuracy (MAPE)</t>
  </si>
  <si>
    <t>Combined vs. Computed</t>
  </si>
  <si>
    <t>Seasonal Period</t>
  </si>
  <si>
    <t>Forecast Analysis</t>
  </si>
  <si>
    <t>Input Actuals</t>
  </si>
  <si>
    <t>Input Last Forecast</t>
  </si>
  <si>
    <t>Computed Seasonality</t>
  </si>
  <si>
    <t>Final Adjustment</t>
  </si>
  <si>
    <t>Type in previous forecast values</t>
  </si>
  <si>
    <t>(Optional) Input previous forecast values</t>
  </si>
  <si>
    <t>Product X, SKU XYZ11</t>
  </si>
  <si>
    <t>Enter Periods per Season</t>
  </si>
  <si>
    <t>Adjust Slope of Trendline</t>
  </si>
  <si>
    <t>Annual Seasonal Pattern</t>
  </si>
  <si>
    <t>Adjust Seasonal Pattern</t>
  </si>
  <si>
    <t>Compile a Forecast</t>
  </si>
  <si>
    <t>Follow the tips in the 'Input' tab to add your dataset</t>
  </si>
  <si>
    <t>Apply layers of adjustments related to trends and seasonality that are observed in your actuals</t>
  </si>
  <si>
    <t>Output a combined seasonal forecast, add additional row sets for new projections related to products, customers, supply, etc.</t>
  </si>
  <si>
    <t>Contact a Vena rep to learn more about statistical forecasting using Excel or dedicated ML/AI tools</t>
  </si>
  <si>
    <t>YoY Rate of Change</t>
  </si>
  <si>
    <t>Scale of Adjustments (MAPE)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</si>
</sst>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#;\(&quot;$&quot;#,###\)\ "/>
    <numFmt numFmtId="165" formatCode="&quot;$&quot;#,###,&quot;k&quot;;\(&quot;$&quot;#,###,&quot;k&quot;\)\ "/>
    <numFmt numFmtId="166" formatCode="&quot;$&quot;#,###,,&quot;m&quot;;\(&quot;$&quot;#,###,,&quot;m&quot;\)"/>
    <numFmt numFmtId="167" formatCode="[$-409]\ mmm\ yy;@"/>
    <numFmt numFmtId="168" formatCode="[Color53]\(0\);[Color53]\(0\);&quot;&quot;;[Color53]@"/>
    <numFmt numFmtId="169" formatCode="[$-409]\ mmm\ ;@"/>
    <numFmt numFmtId="170" formatCode="_(* #,##0_);_(* \(#,##0\);_(* &quot;-&quot;_);@\ "/>
    <numFmt numFmtId="171" formatCode="_(* #,##0_);_(* \(#,##0\);_(* &quot;-&quot;_);@"/>
    <numFmt numFmtId="172" formatCode="\ #&quot;▾&quot;;\ \-#&quot;▾&quot;;\ &quot;▾&quot;;@&quot;▾&quot;"/>
    <numFmt numFmtId="173" formatCode="[Color53]&quot;▴&quot;&quot;$&quot;#,###,&quot;k&quot;;[Color10]&quot;▾&quot;&quot;$&quot;#,###,&quot;k&quot;;\ &quot;-&quot;\ ;@"/>
    <numFmt numFmtId="174" formatCode="[Color10]&quot;▴&quot;&quot;$&quot;#,###,&quot;k&quot;;[Color53]&quot;▾&quot;&quot;$&quot;#,###,&quot;k&quot;;\ &quot;-&quot;\ ;@"/>
    <numFmt numFmtId="175" formatCode="&quot;Total Rows:&quot;\ #;&quot;Total Rows:&quot;\ \-#;&quot;&quot;;@"/>
    <numFmt numFmtId="176" formatCode="\ &quot;Active&quot;\ 0;&quot;&quot;;\ &quot;None&quot;;@"/>
    <numFmt numFmtId="177" formatCode="_(* #,##0.0%_);_(* \(#,##0.0%\);_(* &quot;-&quot;_);@"/>
    <numFmt numFmtId="178" formatCode="[$-409]mmm/d/yyyy;"/>
    <numFmt numFmtId="179" formatCode="\ 0\ &quot;Days&quot;;[Color53]\ \-0\ &quot;Days&quot;;[Color53]\ &quot;Immediate&quot;;@"/>
    <numFmt numFmtId="180" formatCode="\ #&quot;▾&quot;;\ \-#&quot;▾&quot;;&quot;▾&quot;;@&quot;▾&quot;"/>
    <numFmt numFmtId="181" formatCode="[Color53]\✗;#;[Color15]\✓;@"/>
    <numFmt numFmtId="182" formatCode="_(* #,##0_);_(* \(#,##0\);_(* &quot;-&quot;_);\ &quot;•&quot;\ @"/>
    <numFmt numFmtId="183" formatCode="[Color53]&quot;▴&quot;#,###;[Color10]&quot;▾&quot;#,###;&quot;&quot;;@"/>
    <numFmt numFmtId="184" formatCode="[Color10]&quot;▴&quot;#,###;[Color53]&quot;▾&quot;#,###;&quot;&quot;;@"/>
    <numFmt numFmtId="185" formatCode="_(* #,##0_);_(* \(#,##0\);_(* &quot;-&quot;_);\ @\ "/>
    <numFmt numFmtId="186" formatCode="_(* #,##0_);_(* \(#,##0\);_(* &quot;-&quot;_);&quot;▸&quot;\ @"/>
    <numFmt numFmtId="187" formatCode="\(0\)\ ;&quot;&quot;\ ;&quot;&quot;\ ;&quot;&quot;\ @"/>
    <numFmt numFmtId="188" formatCode="_(* #,##0.00_);_(* \(#,##0.00\);_(* &quot;-&quot;_);_(@_)"/>
    <numFmt numFmtId="189" formatCode="_(* #,##0.0_);_(* \(#,##0.0\);_(* &quot;-&quot;_);_(@_)"/>
  </numFmts>
  <fonts count="33" x14ac:knownFonts="1">
    <font>
      <sz val="9"/>
      <color theme="1" tint="0.39994506668294322"/>
      <name val="Arial Nova"/>
      <family val="2"/>
      <scheme val="minor"/>
    </font>
    <font>
      <sz val="18"/>
      <color theme="3"/>
      <name val="Franklin Gothic Medium Cond"/>
      <family val="2"/>
      <scheme val="major"/>
    </font>
    <font>
      <sz val="11"/>
      <color rgb="FF006100"/>
      <name val="Arial Nova"/>
      <family val="2"/>
      <scheme val="minor"/>
    </font>
    <font>
      <sz val="11"/>
      <color rgb="FF9C0006"/>
      <name val="Arial Nova"/>
      <family val="2"/>
      <scheme val="minor"/>
    </font>
    <font>
      <sz val="11"/>
      <color rgb="FF9C5700"/>
      <name val="Arial Nova"/>
      <family val="2"/>
      <scheme val="minor"/>
    </font>
    <font>
      <b/>
      <sz val="16"/>
      <color theme="1"/>
      <name val="Arial Nova"/>
      <family val="2"/>
      <scheme val="minor"/>
    </font>
    <font>
      <sz val="9"/>
      <color theme="1" tint="0.39994506668294322"/>
      <name val="Arial Nova"/>
      <family val="2"/>
      <scheme val="minor"/>
    </font>
    <font>
      <sz val="10"/>
      <color theme="0"/>
      <name val="Franklin Gothic Medium Cond"/>
      <family val="2"/>
      <scheme val="major"/>
    </font>
    <font>
      <sz val="11"/>
      <color theme="0"/>
      <name val="Franklin Gothic Medium Cond"/>
      <family val="2"/>
      <scheme val="major"/>
    </font>
    <font>
      <sz val="9"/>
      <color theme="1"/>
      <name val="Arial Nova"/>
      <family val="2"/>
      <scheme val="minor"/>
    </font>
    <font>
      <sz val="9.5"/>
      <color theme="0"/>
      <name val="Franklin Gothic Medium Cond"/>
      <family val="2"/>
      <scheme val="major"/>
    </font>
    <font>
      <b/>
      <sz val="22"/>
      <color theme="0"/>
      <name val="Franklin Gothic Medium Cond"/>
      <family val="2"/>
      <scheme val="major"/>
    </font>
    <font>
      <sz val="14"/>
      <color theme="0"/>
      <name val="Franklin Gothic Medium Cond"/>
      <family val="2"/>
      <scheme val="major"/>
    </font>
    <font>
      <sz val="9"/>
      <color theme="1" tint="0.39994506668294322"/>
      <name val="Arial Nova"/>
      <family val="5"/>
      <scheme val="minor"/>
    </font>
    <font>
      <sz val="10"/>
      <color theme="1" tint="0.39991454817346722"/>
      <name val="Franklin Gothic Medium Cond"/>
      <family val="2"/>
      <scheme val="major"/>
    </font>
    <font>
      <b/>
      <sz val="11"/>
      <color theme="1" tint="0.39994506668294322"/>
      <name val="Arial Nova"/>
      <family val="2"/>
      <scheme val="minor"/>
    </font>
    <font>
      <sz val="15"/>
      <color theme="1"/>
      <name val="Franklin Gothic Medium Cond"/>
      <family val="2"/>
      <scheme val="major"/>
    </font>
    <font>
      <b/>
      <sz val="9"/>
      <color theme="1"/>
      <name val="Arial Nova"/>
      <family val="2"/>
      <scheme val="minor"/>
    </font>
    <font>
      <b/>
      <sz val="9.5"/>
      <color theme="1"/>
      <name val="Arial Nova"/>
      <family val="2"/>
      <scheme val="minor"/>
    </font>
    <font>
      <sz val="9"/>
      <color theme="0"/>
      <name val="Arial Nova"/>
      <family val="2"/>
      <scheme val="minor"/>
    </font>
    <font>
      <b/>
      <sz val="8"/>
      <color theme="1" tint="0.39994506668294322"/>
      <name val="Arial Nova"/>
      <family val="2"/>
      <scheme val="minor"/>
    </font>
    <font>
      <sz val="9"/>
      <color theme="4"/>
      <name val="Arial Nova"/>
      <family val="2"/>
      <scheme val="minor"/>
    </font>
    <font>
      <b/>
      <sz val="9"/>
      <color theme="3"/>
      <name val="Arial Nova"/>
      <family val="2"/>
      <scheme val="minor"/>
    </font>
    <font>
      <sz val="18"/>
      <color theme="4"/>
      <name val="Franklin Gothic Medium Cond"/>
      <family val="2"/>
      <scheme val="major"/>
    </font>
    <font>
      <sz val="14"/>
      <color theme="1"/>
      <name val="Franklin Gothic Medium Cond"/>
      <family val="2"/>
      <scheme val="major"/>
    </font>
    <font>
      <b/>
      <sz val="24"/>
      <color theme="3"/>
      <name val="Franklin Gothic Medium Cond"/>
      <family val="2"/>
      <scheme val="major"/>
    </font>
    <font>
      <b/>
      <sz val="9.5"/>
      <color theme="0"/>
      <name val="Arial Nova"/>
      <family val="2"/>
      <scheme val="minor"/>
    </font>
    <font>
      <sz val="10"/>
      <color theme="1"/>
      <name val="Franklin Gothic Medium Cond"/>
      <family val="2"/>
      <scheme val="major"/>
    </font>
    <font>
      <sz val="11"/>
      <color theme="1" tint="0.39994506668294322"/>
      <name val="Franklin Gothic Medium Cond"/>
      <family val="2"/>
      <scheme val="major"/>
    </font>
    <font>
      <sz val="9"/>
      <color theme="1" tint="0.34998626667073579"/>
      <name val="Arial Nova"/>
      <family val="2"/>
      <scheme val="minor"/>
    </font>
    <font>
      <sz val="12"/>
      <color theme="0"/>
      <name val="Franklin Gothic Medium Cond"/>
      <family val="2"/>
      <scheme val="major"/>
    </font>
    <font>
      <b/>
      <sz val="9"/>
      <color theme="1" tint="0.39994506668294322"/>
      <name val="Arial Nova"/>
      <family val="2"/>
      <scheme val="minor"/>
    </font>
    <font>
      <b/>
      <sz val="9"/>
      <color theme="0"/>
      <name val="Arial Nova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4659260841701"/>
        <bgColor theme="3"/>
      </patternFill>
    </fill>
    <fill>
      <patternFill patternType="solid">
        <fgColor theme="3"/>
        <bgColor theme="3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-0.24994659260841701"/>
        <bgColor indexed="64"/>
      </patternFill>
    </fill>
    <fill>
      <gradientFill degree="90">
        <stop position="0">
          <color theme="0"/>
        </stop>
        <stop position="1">
          <color theme="2" tint="0.80001220740379042"/>
        </stop>
      </gradientFill>
    </fill>
    <fill>
      <patternFill patternType="solid">
        <fgColor theme="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0.79998168889431442"/>
        <bgColor indexed="64"/>
      </patternFill>
    </fill>
    <fill>
      <gradientFill degree="90">
        <stop position="0">
          <color theme="0" tint="-5.0965910824915313E-2"/>
        </stop>
        <stop position="1">
          <color theme="2" tint="0.80001220740379042"/>
        </stop>
      </gradientFill>
    </fill>
    <fill>
      <patternFill patternType="solid">
        <fgColor theme="2" tint="0.59996337778862885"/>
        <bgColor indexed="64"/>
      </patternFill>
    </fill>
    <fill>
      <patternFill patternType="solid">
        <fgColor theme="0" tint="-4.9989318521683403E-2"/>
        <bgColor theme="0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/>
      <top/>
      <bottom style="thin">
        <color theme="0" tint="-0.1499069185460982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ck">
        <color theme="0" tint="-4.9989318521683403E-2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3"/>
      </bottom>
      <diagonal/>
    </border>
    <border>
      <left/>
      <right/>
      <top style="medium">
        <color theme="1" tint="0.79998168889431442"/>
      </top>
      <bottom/>
      <diagonal/>
    </border>
    <border>
      <left/>
      <right style="thick">
        <color theme="0" tint="-4.9989318521683403E-2"/>
      </right>
      <top style="medium">
        <color theme="1" tint="0.79998168889431442"/>
      </top>
      <bottom/>
      <diagonal/>
    </border>
    <border>
      <left/>
      <right/>
      <top style="double">
        <color theme="1" tint="0.59996337778862885"/>
      </top>
      <bottom style="medium">
        <color theme="1" tint="0.59996337778862885"/>
      </bottom>
      <diagonal/>
    </border>
    <border>
      <left/>
      <right/>
      <top/>
      <bottom style="thick">
        <color theme="0" tint="-4.9989318521683403E-2"/>
      </bottom>
      <diagonal/>
    </border>
  </borders>
  <cellStyleXfs count="71">
    <xf numFmtId="0" fontId="0" fillId="6" borderId="0">
      <alignment vertical="center"/>
    </xf>
    <xf numFmtId="0" fontId="25" fillId="6" borderId="0">
      <alignment horizontal="left"/>
    </xf>
    <xf numFmtId="41" fontId="19" fillId="18" borderId="7">
      <alignment horizontal="left" vertical="center"/>
    </xf>
    <xf numFmtId="41" fontId="9" fillId="14" borderId="7">
      <alignment horizontal="left" vertical="center"/>
    </xf>
    <xf numFmtId="41" fontId="9" fillId="6" borderId="13">
      <alignment horizontal="left" vertical="center" shrinkToFit="1"/>
    </xf>
    <xf numFmtId="41" fontId="19" fillId="18" borderId="14">
      <alignment horizontal="left" vertical="center"/>
    </xf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41" fontId="9" fillId="19" borderId="2">
      <alignment horizontal="left" vertical="center" shrinkToFit="1"/>
      <protection locked="0"/>
    </xf>
    <xf numFmtId="41" fontId="9" fillId="5" borderId="2">
      <alignment horizontal="left" vertical="center" shrinkToFit="1"/>
    </xf>
    <xf numFmtId="41" fontId="9" fillId="6" borderId="6">
      <alignment horizontal="left" vertical="center" shrinkToFit="1"/>
    </xf>
    <xf numFmtId="41" fontId="21" fillId="5" borderId="2">
      <alignment horizontal="left" vertical="center" shrinkToFit="1"/>
    </xf>
    <xf numFmtId="168" fontId="6" fillId="14" borderId="7">
      <alignment horizontal="left" vertical="center"/>
    </xf>
    <xf numFmtId="187" fontId="29" fillId="14" borderId="20">
      <alignment horizontal="left" vertical="center"/>
    </xf>
    <xf numFmtId="0" fontId="22" fillId="6" borderId="0">
      <alignment horizontal="left" vertical="center"/>
    </xf>
    <xf numFmtId="0" fontId="9" fillId="6" borderId="8">
      <alignment horizontal="left" vertical="center"/>
    </xf>
    <xf numFmtId="41" fontId="17" fillId="6" borderId="19">
      <alignment horizontal="right" vertical="center" shrinkToFit="1"/>
    </xf>
    <xf numFmtId="164" fontId="5" fillId="5" borderId="2" applyFill="0" applyBorder="0" applyProtection="0">
      <alignment horizontal="right" vertical="center" shrinkToFit="1"/>
    </xf>
    <xf numFmtId="165" fontId="5" fillId="5" borderId="2" applyFill="0" applyBorder="0" applyProtection="0">
      <alignment horizontal="right" vertical="center" shrinkToFit="1"/>
    </xf>
    <xf numFmtId="166" fontId="5" fillId="5" borderId="2" applyFill="0" applyBorder="0" applyProtection="0">
      <alignment horizontal="right" vertical="center" shrinkToFit="1"/>
    </xf>
    <xf numFmtId="0" fontId="6" fillId="6" borderId="3">
      <alignment horizontal="left" vertical="center"/>
    </xf>
    <xf numFmtId="0" fontId="6" fillId="7" borderId="3">
      <alignment horizontal="left" vertical="center"/>
    </xf>
    <xf numFmtId="0" fontId="6" fillId="8" borderId="3">
      <alignment horizontal="left" vertical="center"/>
    </xf>
    <xf numFmtId="0" fontId="7" fillId="9" borderId="4">
      <alignment horizontal="left" vertical="center"/>
    </xf>
    <xf numFmtId="0" fontId="8" fillId="10" borderId="5">
      <alignment horizontal="left" vertical="center" shrinkToFit="1"/>
    </xf>
    <xf numFmtId="0" fontId="8" fillId="11" borderId="0">
      <alignment horizontal="left" vertical="center" shrinkToFit="1"/>
    </xf>
    <xf numFmtId="167" fontId="8" fillId="12" borderId="0">
      <alignment horizontal="right" vertical="center" shrinkToFit="1"/>
    </xf>
    <xf numFmtId="0" fontId="7" fillId="13" borderId="0">
      <alignment horizontal="right" vertical="center"/>
    </xf>
    <xf numFmtId="0" fontId="8" fillId="12" borderId="0">
      <alignment horizontal="left" vertical="center"/>
    </xf>
    <xf numFmtId="169" fontId="10" fillId="15" borderId="5">
      <alignment horizontal="right" vertical="center" shrinkToFit="1"/>
    </xf>
    <xf numFmtId="0" fontId="11" fillId="12" borderId="0">
      <alignment horizontal="left" vertical="center"/>
    </xf>
    <xf numFmtId="0" fontId="12" fillId="12" borderId="0">
      <alignment horizontal="left" vertical="center"/>
    </xf>
    <xf numFmtId="170" fontId="13" fillId="5" borderId="0">
      <alignment horizontal="left" vertical="center"/>
    </xf>
    <xf numFmtId="170" fontId="6" fillId="5" borderId="2">
      <alignment horizontal="left" vertical="center" shrinkToFit="1"/>
    </xf>
    <xf numFmtId="171" fontId="13" fillId="5" borderId="9">
      <alignment horizontal="left" vertical="center"/>
    </xf>
    <xf numFmtId="172" fontId="9" fillId="16" borderId="10">
      <alignment horizontal="left" vertical="center"/>
      <protection locked="0"/>
    </xf>
    <xf numFmtId="169" fontId="14" fillId="5" borderId="11">
      <alignment horizontal="center" vertical="center" shrinkToFit="1"/>
    </xf>
    <xf numFmtId="173" fontId="15" fillId="5" borderId="2" applyFill="0" applyBorder="0">
      <alignment horizontal="right" vertical="center" shrinkToFit="1"/>
    </xf>
    <xf numFmtId="174" fontId="15" fillId="5" borderId="2" applyFill="0" applyBorder="0">
      <alignment horizontal="right" vertical="center" shrinkToFit="1"/>
    </xf>
    <xf numFmtId="0" fontId="16" fillId="17" borderId="0">
      <alignment horizontal="left" vertical="center"/>
    </xf>
    <xf numFmtId="171" fontId="17" fillId="5" borderId="12">
      <alignment horizontal="left" vertical="center" shrinkToFit="1"/>
    </xf>
    <xf numFmtId="175" fontId="18" fillId="6" borderId="13">
      <alignment horizontal="left" vertical="center" shrinkToFit="1"/>
    </xf>
    <xf numFmtId="176" fontId="9" fillId="6" borderId="13">
      <alignment horizontal="left" vertical="center"/>
    </xf>
    <xf numFmtId="177" fontId="9" fillId="19" borderId="2">
      <alignment horizontal="left" vertical="center" shrinkToFit="1"/>
      <protection locked="0"/>
    </xf>
    <xf numFmtId="178" fontId="9" fillId="19" borderId="2">
      <alignment horizontal="right" vertical="center" shrinkToFit="1"/>
      <protection locked="0"/>
    </xf>
    <xf numFmtId="179" fontId="9" fillId="19" borderId="2">
      <alignment horizontal="right" vertical="center"/>
      <protection locked="0"/>
    </xf>
    <xf numFmtId="180" fontId="9" fillId="20" borderId="2">
      <alignment horizontal="left" vertical="center" shrinkToFit="1"/>
      <protection locked="0"/>
    </xf>
    <xf numFmtId="171" fontId="9" fillId="21" borderId="2">
      <alignment horizontal="left" vertical="center" shrinkToFit="1"/>
      <protection locked="0"/>
    </xf>
    <xf numFmtId="0" fontId="9" fillId="21" borderId="2">
      <alignment horizontal="left" vertical="center"/>
      <protection locked="0"/>
    </xf>
    <xf numFmtId="0" fontId="9" fillId="19" borderId="2">
      <alignment horizontal="left" vertical="center"/>
      <protection locked="0"/>
    </xf>
    <xf numFmtId="177" fontId="9" fillId="6" borderId="15">
      <alignment horizontal="left" vertical="center" shrinkToFit="1"/>
    </xf>
    <xf numFmtId="181" fontId="15" fillId="6" borderId="15">
      <alignment horizontal="left" vertical="center"/>
    </xf>
    <xf numFmtId="182" fontId="9" fillId="6" borderId="15">
      <alignment horizontal="left" vertical="center"/>
    </xf>
    <xf numFmtId="178" fontId="9" fillId="6" borderId="15">
      <alignment horizontal="right" vertical="center" shrinkToFit="1"/>
    </xf>
    <xf numFmtId="183" fontId="20" fillId="6" borderId="0">
      <alignment horizontal="right" vertical="center" shrinkToFit="1"/>
    </xf>
    <xf numFmtId="184" fontId="20" fillId="6" borderId="0">
      <alignment horizontal="right" vertical="center" shrinkToFit="1"/>
    </xf>
    <xf numFmtId="185" fontId="6" fillId="6" borderId="15">
      <alignment horizontal="left" vertical="center"/>
    </xf>
    <xf numFmtId="177" fontId="9" fillId="5" borderId="2">
      <alignment horizontal="left" vertical="center" shrinkToFit="1"/>
    </xf>
    <xf numFmtId="178" fontId="9" fillId="5" borderId="2">
      <alignment horizontal="right" vertical="center" shrinkToFit="1"/>
    </xf>
    <xf numFmtId="0" fontId="9" fillId="5" borderId="2">
      <alignment horizontal="left" vertical="center"/>
    </xf>
    <xf numFmtId="0" fontId="1" fillId="22" borderId="16">
      <alignment horizontal="left"/>
    </xf>
    <xf numFmtId="0" fontId="23" fillId="6" borderId="1">
      <alignment horizontal="left"/>
    </xf>
    <xf numFmtId="0" fontId="24" fillId="22" borderId="0">
      <alignment horizontal="left" vertical="top"/>
    </xf>
    <xf numFmtId="0" fontId="16" fillId="17" borderId="0">
      <alignment horizontal="left" vertical="center"/>
    </xf>
    <xf numFmtId="0" fontId="26" fillId="18" borderId="7">
      <alignment horizontal="left" vertical="center"/>
    </xf>
    <xf numFmtId="0" fontId="18" fillId="14" borderId="7">
      <alignment horizontal="left" vertical="center"/>
    </xf>
    <xf numFmtId="186" fontId="18" fillId="14" borderId="7">
      <alignment horizontal="left" vertical="center"/>
    </xf>
    <xf numFmtId="0" fontId="18" fillId="6" borderId="13">
      <alignment horizontal="left" vertical="center"/>
    </xf>
    <xf numFmtId="0" fontId="27" fillId="6" borderId="17">
      <alignment horizontal="left" vertical="center"/>
    </xf>
    <xf numFmtId="0" fontId="28" fillId="14" borderId="18">
      <alignment horizontal="left" vertical="center"/>
    </xf>
  </cellStyleXfs>
  <cellXfs count="41">
    <xf numFmtId="0" fontId="0" fillId="6" borderId="0" xfId="0">
      <alignment vertical="center"/>
    </xf>
    <xf numFmtId="0" fontId="12" fillId="12" borderId="0" xfId="32">
      <alignment horizontal="left" vertical="center"/>
    </xf>
    <xf numFmtId="0" fontId="11" fillId="12" borderId="0" xfId="31">
      <alignment horizontal="left" vertical="center"/>
    </xf>
    <xf numFmtId="167" fontId="8" fillId="12" borderId="0" xfId="27">
      <alignment horizontal="right" vertical="center" shrinkToFit="1"/>
    </xf>
    <xf numFmtId="41" fontId="9" fillId="14" borderId="7" xfId="3">
      <alignment horizontal="left" vertical="center"/>
    </xf>
    <xf numFmtId="0" fontId="18" fillId="14" borderId="7" xfId="66">
      <alignment horizontal="left" vertical="center"/>
    </xf>
    <xf numFmtId="0" fontId="18" fillId="6" borderId="13" xfId="68">
      <alignment horizontal="left" vertical="center"/>
    </xf>
    <xf numFmtId="41" fontId="9" fillId="19" borderId="2" xfId="9">
      <alignment horizontal="left" vertical="center" shrinkToFit="1"/>
      <protection locked="0"/>
    </xf>
    <xf numFmtId="0" fontId="12" fillId="12" borderId="0" xfId="32" applyAlignment="1">
      <alignment horizontal="right" vertical="center"/>
    </xf>
    <xf numFmtId="0" fontId="8" fillId="10" borderId="5" xfId="25">
      <alignment horizontal="left" vertical="center" shrinkToFit="1"/>
    </xf>
    <xf numFmtId="41" fontId="9" fillId="6" borderId="6" xfId="11">
      <alignment horizontal="left" vertical="center" shrinkToFit="1"/>
    </xf>
    <xf numFmtId="41" fontId="17" fillId="6" borderId="13" xfId="4" applyFont="1">
      <alignment horizontal="left" vertical="center" shrinkToFit="1"/>
    </xf>
    <xf numFmtId="0" fontId="1" fillId="22" borderId="16" xfId="61">
      <alignment horizontal="left"/>
    </xf>
    <xf numFmtId="0" fontId="8" fillId="12" borderId="0" xfId="32" applyFont="1">
      <alignment horizontal="left" vertical="center"/>
    </xf>
    <xf numFmtId="180" fontId="30" fillId="12" borderId="0" xfId="32" applyNumberFormat="1" applyFont="1">
      <alignment horizontal="left" vertical="center"/>
    </xf>
    <xf numFmtId="0" fontId="17" fillId="6" borderId="8" xfId="16" applyFont="1">
      <alignment horizontal="left" vertical="center"/>
    </xf>
    <xf numFmtId="0" fontId="9" fillId="6" borderId="8" xfId="16">
      <alignment horizontal="left" vertical="center"/>
    </xf>
    <xf numFmtId="182" fontId="9" fillId="6" borderId="15" xfId="53">
      <alignment horizontal="left" vertical="center"/>
    </xf>
    <xf numFmtId="182" fontId="22" fillId="6" borderId="15" xfId="53" applyFont="1">
      <alignment horizontal="left" vertical="center"/>
    </xf>
    <xf numFmtId="0" fontId="8" fillId="12" borderId="0" xfId="29">
      <alignment horizontal="left" vertical="center"/>
    </xf>
    <xf numFmtId="41" fontId="9" fillId="5" borderId="2" xfId="10">
      <alignment horizontal="left" vertical="center" shrinkToFit="1"/>
    </xf>
    <xf numFmtId="188" fontId="9" fillId="5" borderId="2" xfId="10" applyNumberFormat="1">
      <alignment horizontal="left" vertical="center" shrinkToFit="1"/>
    </xf>
    <xf numFmtId="177" fontId="9" fillId="6" borderId="15" xfId="51">
      <alignment horizontal="left" vertical="center" shrinkToFit="1"/>
    </xf>
    <xf numFmtId="0" fontId="17" fillId="14" borderId="7" xfId="66" applyFont="1">
      <alignment horizontal="left" vertical="center"/>
    </xf>
    <xf numFmtId="0" fontId="9" fillId="6" borderId="8" xfId="16" applyAlignment="1">
      <alignment horizontal="left" vertical="center" indent="1"/>
    </xf>
    <xf numFmtId="188" fontId="17" fillId="5" borderId="2" xfId="10" applyNumberFormat="1" applyFont="1">
      <alignment horizontal="left" vertical="center" shrinkToFit="1"/>
    </xf>
    <xf numFmtId="188" fontId="9" fillId="19" borderId="2" xfId="9" applyNumberFormat="1">
      <alignment horizontal="left" vertical="center" shrinkToFit="1"/>
      <protection locked="0"/>
    </xf>
    <xf numFmtId="185" fontId="6" fillId="6" borderId="15" xfId="57">
      <alignment horizontal="left" vertical="center"/>
    </xf>
    <xf numFmtId="177" fontId="17" fillId="6" borderId="8" xfId="16" applyNumberFormat="1" applyFont="1">
      <alignment horizontal="left" vertical="center"/>
    </xf>
    <xf numFmtId="41" fontId="19" fillId="18" borderId="7" xfId="2">
      <alignment horizontal="left" vertical="center"/>
    </xf>
    <xf numFmtId="0" fontId="26" fillId="18" borderId="7" xfId="65">
      <alignment horizontal="left" vertical="center"/>
    </xf>
    <xf numFmtId="41" fontId="9" fillId="19" borderId="2" xfId="9" applyNumberFormat="1">
      <alignment horizontal="left" vertical="center" shrinkToFit="1"/>
      <protection locked="0"/>
    </xf>
    <xf numFmtId="0" fontId="31" fillId="6" borderId="0" xfId="0" applyFont="1">
      <alignment vertical="center"/>
    </xf>
    <xf numFmtId="189" fontId="9" fillId="5" borderId="2" xfId="10" applyNumberFormat="1">
      <alignment horizontal="left" vertical="center" shrinkToFit="1"/>
    </xf>
    <xf numFmtId="189" fontId="9" fillId="6" borderId="6" xfId="11" applyNumberFormat="1">
      <alignment horizontal="left" vertical="center" shrinkToFit="1"/>
    </xf>
    <xf numFmtId="189" fontId="9" fillId="19" borderId="2" xfId="9" applyNumberFormat="1">
      <alignment horizontal="left" vertical="center" shrinkToFit="1"/>
      <protection locked="0"/>
    </xf>
    <xf numFmtId="0" fontId="21" fillId="6" borderId="8" xfId="16" applyFont="1" applyAlignment="1">
      <alignment horizontal="left" vertical="center" indent="1"/>
    </xf>
    <xf numFmtId="0" fontId="30" fillId="12" borderId="0" xfId="29" applyFont="1">
      <alignment horizontal="left" vertical="center"/>
    </xf>
    <xf numFmtId="41" fontId="19" fillId="18" borderId="14" xfId="5">
      <alignment horizontal="left" vertical="center"/>
    </xf>
    <xf numFmtId="41" fontId="32" fillId="18" borderId="14" xfId="5" applyFont="1">
      <alignment horizontal="left" vertical="center"/>
    </xf>
    <xf numFmtId="44" fontId="17" fillId="6" borderId="8" xfId="16" applyNumberFormat="1" applyFont="1" applyAlignment="1">
      <alignment vertical="center"/>
    </xf>
  </cellXfs>
  <cellStyles count="71">
    <cellStyle name="_Mapping" xfId="21" xr:uid="{BD57DFB3-19E3-4D8F-8C20-53826ED2E633}"/>
    <cellStyle name="_Mapping 2" xfId="22" xr:uid="{D4EF47F2-AA9A-44D7-B643-626F193B8332}"/>
    <cellStyle name="_Mapping 3" xfId="23" xr:uid="{B6260E13-C71E-41CE-BE19-C877305B2C04}"/>
    <cellStyle name="$" xfId="18" xr:uid="{C4D81256-4B75-4BB0-ADFA-809B32CB614E}"/>
    <cellStyle name="$k" xfId="19" xr:uid="{0AC37CA3-3DCF-4D62-8952-1D478E629596}"/>
    <cellStyle name="$m" xfId="20" xr:uid="{590B078C-3D38-48C1-937F-92DA5E99DDA9}"/>
    <cellStyle name="Action Button" xfId="24" xr:uid="{40C079C8-4377-4924-9EED-7549DF181761}"/>
    <cellStyle name="Bad" xfId="7" builtinId="27" hidden="1"/>
    <cellStyle name="Bar Driver1" xfId="25" xr:uid="{0F345D8C-9D84-48E2-AD91-1FB75A4E0F62}"/>
    <cellStyle name="Bar Driver2" xfId="26" xr:uid="{B3C595D0-F31E-4435-B7AB-FA48DAE05522}"/>
    <cellStyle name="Bar mmm/yy" xfId="27" xr:uid="{1F706C9C-B4FE-4D9B-B0A9-C36935F224C9}"/>
    <cellStyle name="Bar Scenario" xfId="28" xr:uid="{30D93AA5-EBA2-419A-9A18-2AD04104F21D}"/>
    <cellStyle name="Bar Title" xfId="29" xr:uid="{AF279D1A-EFF6-4AF9-BE95-ADEDBA0F655A}"/>
    <cellStyle name="Calculation" xfId="11" builtinId="22" customBuiltin="1"/>
    <cellStyle name="Check Cell" xfId="13" builtinId="23" customBuiltin="1"/>
    <cellStyle name="Dash mmm" xfId="30" xr:uid="{657844D6-B6C1-4234-9E9F-78628DF23959}"/>
    <cellStyle name="Explanatory Text" xfId="16" builtinId="53" customBuiltin="1"/>
    <cellStyle name="Good" xfId="6" builtinId="26" hidden="1"/>
    <cellStyle name="Gr Title1" xfId="31" xr:uid="{D1AD8D82-8ACB-40C7-93AD-ED1D763FC7C3}"/>
    <cellStyle name="Gr Title2" xfId="32" xr:uid="{5D59B7F7-C480-4048-857E-BDB92B3E2A12}"/>
    <cellStyle name="Graph" xfId="33" xr:uid="{1AEE19CD-D175-4F57-B535-114A51FB1449}"/>
    <cellStyle name="Graph Border" xfId="34" xr:uid="{9C1CE102-517F-41F4-8D8F-F2CF9107CCC9}"/>
    <cellStyle name="Graph Divider" xfId="35" xr:uid="{823B8BCF-DAED-4D8A-9A31-BB479DF7AFC6}"/>
    <cellStyle name="Graph Drop" xfId="36" xr:uid="{D2A5C683-0BF6-46E6-8016-DC6618988CB8}"/>
    <cellStyle name="Graph mmm" xfId="37" xr:uid="{68FF7D68-7CCF-4D39-977C-455D75E3254F}"/>
    <cellStyle name="Graph Stat Cost ▴" xfId="38" xr:uid="{A1A8A0D1-93A3-4D42-9047-9E054E1BEC32}"/>
    <cellStyle name="Graph Stat Rev ▴" xfId="39" xr:uid="{2FA0C646-B51A-43A1-892C-6001C3D7EA48}"/>
    <cellStyle name="Graph Title" xfId="40" xr:uid="{920EEB9E-4F04-4B58-A60B-16F18F82E915}"/>
    <cellStyle name="Graph Total" xfId="41" xr:uid="{43E27FA3-A14F-413B-896C-AB2266F84CCA}"/>
    <cellStyle name="H3 RowCount" xfId="42" xr:uid="{665FEFA9-1C94-43E8-B337-267B9C3A2661}"/>
    <cellStyle name="H3 Stat" xfId="43" xr:uid="{E38D8226-0A2F-4E28-94B4-F39C4A31B9D3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nput .0%" xfId="44" xr:uid="{921C1558-48C4-43AC-8EDC-DFA644AF6867}"/>
    <cellStyle name="Input Date" xfId="45" xr:uid="{7F16A03D-5D9E-466D-A44F-B06612AC94A2}"/>
    <cellStyle name="Input Day" xfId="46" xr:uid="{9FECA995-4DD7-4737-956D-0DAF7B2A4E9F}"/>
    <cellStyle name="Input Drop" xfId="47" xr:uid="{33DC2CE2-AA90-4214-B343-D61266EFFA8E}"/>
    <cellStyle name="Input LID" xfId="48" xr:uid="{40461D1F-860F-4CF0-9878-968B4DF0778E}"/>
    <cellStyle name="Input LID Text" xfId="49" xr:uid="{927BDE1A-A99B-48FF-831E-44A2BEAA405C}"/>
    <cellStyle name="Input Text" xfId="50" xr:uid="{DB04D7EB-173B-49D2-9A16-60294C084AA5}"/>
    <cellStyle name="Line .0%" xfId="51" xr:uid="{3031C36A-AFDD-41F6-9600-89C08C663F5D}"/>
    <cellStyle name="Line •" xfId="53" xr:uid="{54B6C245-A314-408A-84F7-5AF8806993E3}"/>
    <cellStyle name="Line ✓" xfId="52" xr:uid="{7FFBAFAF-BEC3-4F45-8916-D2330CF33998}"/>
    <cellStyle name="Line Date" xfId="54" xr:uid="{764A5482-76B0-4F6B-93D8-5D7CFFFAE001}"/>
    <cellStyle name="Line Stat Cost ▴" xfId="55" xr:uid="{47756C5A-5FEF-42A9-9E36-A6BE9B1C054B}"/>
    <cellStyle name="Line Stat Rev ▴" xfId="56" xr:uid="{C726E7D3-A9B0-42F5-B331-8D91154E3830}"/>
    <cellStyle name="Line Subtle" xfId="57" xr:uid="{9A8E67C2-755B-40DD-A50A-C621AD190862}"/>
    <cellStyle name="Linked Cell" xfId="12" builtinId="24" customBuiltin="1"/>
    <cellStyle name="Neutral" xfId="8" builtinId="28" hidden="1"/>
    <cellStyle name="Normal" xfId="0" builtinId="0" customBuiltin="1"/>
    <cellStyle name="Note" xfId="15" builtinId="10" customBuiltin="1"/>
    <cellStyle name="Output" xfId="10" builtinId="21" customBuiltin="1"/>
    <cellStyle name="Output .0%" xfId="58" xr:uid="{04679F1B-6538-419B-B712-248E14AFEFC7}"/>
    <cellStyle name="Output Date" xfId="59" xr:uid="{5BF6E6BC-A63A-4B86-97DC-07C9C7B1AF76}"/>
    <cellStyle name="Output Text" xfId="60" xr:uid="{552240BF-6E8B-4D88-9484-3EA8B05BCFA4}"/>
    <cellStyle name="Subtitle1" xfId="61" xr:uid="{A377B8B8-33BD-4B47-A997-34AA4CDFF132}"/>
    <cellStyle name="Subtitle2" xfId="62" xr:uid="{9F731A58-CEE7-4555-9117-1B6E048D317C}"/>
    <cellStyle name="Subtitle3" xfId="63" xr:uid="{942EB3A8-8534-42D5-BC02-DE2F3EF78C61}"/>
    <cellStyle name="Title" xfId="1" builtinId="15" customBuiltin="1"/>
    <cellStyle name="Title Graph" xfId="64" xr:uid="{AB16272B-1430-4A7C-ACB3-197C2D0464EF}"/>
    <cellStyle name="Title H1" xfId="65" xr:uid="{A80435FE-C380-43B0-8187-3FF2CCC1347C}"/>
    <cellStyle name="Title H2" xfId="66" xr:uid="{FE3A683F-2F01-434F-B5DC-C1A47F03679D}"/>
    <cellStyle name="Title H2 ▸" xfId="67" xr:uid="{856461DC-00AB-40BB-93A4-1E0B1A319DDA}"/>
    <cellStyle name="Title H3" xfId="68" xr:uid="{A18B9EED-578E-47F7-BC5C-DC27340ACCEE}"/>
    <cellStyle name="Top Group" xfId="69" xr:uid="{32EBE6E6-5E07-471F-AE1A-A671B46375A1}"/>
    <cellStyle name="Top Tab" xfId="70" xr:uid="{C9A77311-7859-4B81-8FCD-41903B018ED6}"/>
    <cellStyle name="Total" xfId="17" builtinId="25" customBuiltin="1"/>
    <cellStyle name="Warning Text" xfId="14" builtinId="11" customBuiltin="1"/>
  </cellStyles>
  <dxfs count="1"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venasolutions.com/solutions/budgeting-forecasting?utm_source=Templates&amp;utm_medium=Excel&amp;utm_campaign=FY23Q1_Templates_OpExBudget_3&amp;utm_content=LearnMoreCTA" TargetMode="External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2</xdr:row>
      <xdr:rowOff>342900</xdr:rowOff>
    </xdr:from>
    <xdr:to>
      <xdr:col>18</xdr:col>
      <xdr:colOff>202165</xdr:colOff>
      <xdr:row>22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6D58B1-5A0D-4097-AFEC-09257E2AC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62924" y="971550"/>
          <a:ext cx="6155291" cy="3809999"/>
        </a:xfrm>
        <a:prstGeom prst="rect">
          <a:avLst/>
        </a:prstGeom>
      </xdr:spPr>
    </xdr:pic>
    <xdr:clientData/>
  </xdr:twoCellAnchor>
  <xdr:twoCellAnchor editAs="oneCell">
    <xdr:from>
      <xdr:col>18</xdr:col>
      <xdr:colOff>508000</xdr:colOff>
      <xdr:row>2</xdr:row>
      <xdr:rowOff>330200</xdr:rowOff>
    </xdr:from>
    <xdr:to>
      <xdr:col>22</xdr:col>
      <xdr:colOff>387674</xdr:colOff>
      <xdr:row>22</xdr:row>
      <xdr:rowOff>177800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9504F0-D273-4B57-B62C-CCBDBEA31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24050" y="958850"/>
          <a:ext cx="2279974" cy="3848100"/>
        </a:xfrm>
        <a:prstGeom prst="rect">
          <a:avLst/>
        </a:prstGeom>
      </xdr:spPr>
    </xdr:pic>
    <xdr:clientData/>
  </xdr:twoCellAnchor>
  <xdr:oneCellAnchor>
    <xdr:from>
      <xdr:col>20</xdr:col>
      <xdr:colOff>317500</xdr:colOff>
      <xdr:row>0</xdr:row>
      <xdr:rowOff>165100</xdr:rowOff>
    </xdr:from>
    <xdr:ext cx="1079920" cy="342900"/>
    <xdr:pic>
      <xdr:nvPicPr>
        <xdr:cNvPr id="4" name="Picture 3">
          <a:extLst>
            <a:ext uri="{FF2B5EF4-FFF2-40B4-BE49-F238E27FC236}">
              <a16:creationId xmlns:a16="http://schemas.microsoft.com/office/drawing/2014/main" id="{67861ABA-5F91-3D44-87B0-BBF62C11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7900" y="165100"/>
          <a:ext cx="1079920" cy="342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naTheme">
  <a:themeElements>
    <a:clrScheme name="Vena Theme">
      <a:dk1>
        <a:srgbClr val="4B4844"/>
      </a:dk1>
      <a:lt1>
        <a:srgbClr val="FFFFFF"/>
      </a:lt1>
      <a:dk2>
        <a:srgbClr val="4A9462"/>
      </a:dk2>
      <a:lt2>
        <a:srgbClr val="0070C0"/>
      </a:lt2>
      <a:accent1>
        <a:srgbClr val="C34F2E"/>
      </a:accent1>
      <a:accent2>
        <a:srgbClr val="2B6554"/>
      </a:accent2>
      <a:accent3>
        <a:srgbClr val="46788F"/>
      </a:accent3>
      <a:accent4>
        <a:srgbClr val="664E5E"/>
      </a:accent4>
      <a:accent5>
        <a:srgbClr val="96B3D9"/>
      </a:accent5>
      <a:accent6>
        <a:srgbClr val="266DC9"/>
      </a:accent6>
      <a:hlink>
        <a:srgbClr val="0070C0"/>
      </a:hlink>
      <a:folHlink>
        <a:srgbClr val="26806C"/>
      </a:folHlink>
    </a:clrScheme>
    <a:fontScheme name="Vena Fonts">
      <a:majorFont>
        <a:latin typeface="Franklin Gothic Medium Cond"/>
        <a:ea typeface=""/>
        <a:cs typeface=""/>
      </a:majorFont>
      <a:minorFont>
        <a:latin typeface="Arial Nov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F2B75-9FBB-4558-ADA1-44AF3128F0A3}">
  <sheetPr>
    <tabColor theme="1" tint="0.79998168889431442"/>
  </sheetPr>
  <dimension ref="B1:G21"/>
  <sheetViews>
    <sheetView tabSelected="1" workbookViewId="0">
      <selection activeCell="X7" sqref="X7"/>
    </sheetView>
  </sheetViews>
  <sheetFormatPr baseColWidth="10" defaultColWidth="9" defaultRowHeight="15" customHeight="1" x14ac:dyDescent="0.15"/>
  <cols>
    <col min="1" max="1" width="2.796875" customWidth="1"/>
    <col min="2" max="2" width="37.796875" customWidth="1"/>
    <col min="3" max="7" width="15.796875" customWidth="1"/>
    <col min="8" max="8" width="2.796875" customWidth="1"/>
  </cols>
  <sheetData>
    <row r="1" spans="2:7" s="2" customFormat="1" ht="30" customHeight="1" x14ac:dyDescent="0.15">
      <c r="B1" s="2" t="s">
        <v>1</v>
      </c>
    </row>
    <row r="2" spans="2:7" s="1" customFormat="1" ht="20" customHeight="1" x14ac:dyDescent="0.15">
      <c r="B2" s="1" t="s">
        <v>2</v>
      </c>
    </row>
    <row r="3" spans="2:7" ht="30" customHeight="1" thickBot="1" x14ac:dyDescent="0.3">
      <c r="B3" s="12" t="s">
        <v>12</v>
      </c>
      <c r="C3" s="12"/>
      <c r="D3" s="12"/>
      <c r="E3" s="12"/>
      <c r="F3" s="12"/>
      <c r="G3" s="12"/>
    </row>
    <row r="4" spans="2:7" ht="15" customHeight="1" thickTop="1" x14ac:dyDescent="0.15"/>
    <row r="5" spans="2:7" ht="15" customHeight="1" x14ac:dyDescent="0.15">
      <c r="B5" s="15" t="s">
        <v>3</v>
      </c>
      <c r="C5" s="16"/>
      <c r="D5" s="16"/>
      <c r="E5" s="16"/>
      <c r="F5" s="16"/>
      <c r="G5" s="16"/>
    </row>
    <row r="6" spans="2:7" ht="15" customHeight="1" x14ac:dyDescent="0.15">
      <c r="B6" s="17" t="s">
        <v>4</v>
      </c>
      <c r="C6" s="16"/>
      <c r="D6" s="16"/>
      <c r="E6" s="16"/>
      <c r="F6" s="16"/>
      <c r="G6" s="16"/>
    </row>
    <row r="7" spans="2:7" ht="15" customHeight="1" x14ac:dyDescent="0.15">
      <c r="B7" s="17" t="s">
        <v>5</v>
      </c>
      <c r="C7" s="16"/>
      <c r="D7" s="16"/>
      <c r="E7" s="16"/>
      <c r="F7" s="16"/>
      <c r="G7" s="16"/>
    </row>
    <row r="8" spans="2:7" ht="15" customHeight="1" x14ac:dyDescent="0.15">
      <c r="B8" s="17"/>
      <c r="C8" s="16"/>
      <c r="D8" s="16"/>
      <c r="E8" s="16"/>
      <c r="F8" s="16"/>
      <c r="G8" s="16"/>
    </row>
    <row r="9" spans="2:7" ht="15" customHeight="1" x14ac:dyDescent="0.15">
      <c r="B9" s="15" t="s">
        <v>48</v>
      </c>
      <c r="C9" s="16"/>
      <c r="D9" s="16"/>
      <c r="E9" s="16"/>
      <c r="F9" s="16"/>
      <c r="G9" s="16"/>
    </row>
    <row r="10" spans="2:7" ht="15" customHeight="1" x14ac:dyDescent="0.15">
      <c r="B10" s="17" t="s">
        <v>49</v>
      </c>
      <c r="C10" s="16"/>
      <c r="D10" s="16"/>
      <c r="E10" s="16"/>
      <c r="F10" s="16"/>
      <c r="G10" s="16"/>
    </row>
    <row r="11" spans="2:7" ht="15" customHeight="1" x14ac:dyDescent="0.15">
      <c r="B11" s="17" t="s">
        <v>50</v>
      </c>
      <c r="C11" s="16"/>
      <c r="D11" s="16"/>
      <c r="E11" s="16"/>
      <c r="F11" s="16"/>
      <c r="G11" s="16"/>
    </row>
    <row r="12" spans="2:7" ht="15" customHeight="1" x14ac:dyDescent="0.15">
      <c r="B12" s="17" t="s">
        <v>51</v>
      </c>
      <c r="C12" s="16"/>
      <c r="D12" s="16"/>
      <c r="E12" s="16"/>
      <c r="F12" s="16"/>
      <c r="G12" s="16"/>
    </row>
    <row r="13" spans="2:7" ht="15" customHeight="1" x14ac:dyDescent="0.15">
      <c r="B13" s="17"/>
      <c r="C13" s="16"/>
      <c r="D13" s="16"/>
      <c r="E13" s="16"/>
      <c r="F13" s="16"/>
      <c r="G13" s="16"/>
    </row>
    <row r="14" spans="2:7" ht="15" customHeight="1" x14ac:dyDescent="0.15">
      <c r="B14" s="17"/>
      <c r="C14" s="16"/>
      <c r="D14" s="16"/>
      <c r="E14" s="16"/>
      <c r="F14" s="16"/>
      <c r="G14" s="16"/>
    </row>
    <row r="15" spans="2:7" ht="15" customHeight="1" x14ac:dyDescent="0.15">
      <c r="B15" s="15" t="s">
        <v>6</v>
      </c>
      <c r="C15" s="16"/>
      <c r="D15" s="16"/>
      <c r="E15" s="16"/>
      <c r="F15" s="16"/>
      <c r="G15" s="16"/>
    </row>
    <row r="16" spans="2:7" ht="15" customHeight="1" x14ac:dyDescent="0.15">
      <c r="B16" s="17" t="s">
        <v>10</v>
      </c>
      <c r="C16" s="16"/>
      <c r="D16" s="16"/>
      <c r="E16" s="16"/>
      <c r="F16" s="16"/>
      <c r="G16" s="16"/>
    </row>
    <row r="17" spans="2:7" ht="15" customHeight="1" x14ac:dyDescent="0.15">
      <c r="B17" s="17" t="s">
        <v>9</v>
      </c>
      <c r="C17" s="16"/>
      <c r="D17" s="16"/>
      <c r="E17" s="16"/>
      <c r="F17" s="16"/>
      <c r="G17" s="16"/>
    </row>
    <row r="18" spans="2:7" ht="15" customHeight="1" x14ac:dyDescent="0.15">
      <c r="B18" s="17"/>
      <c r="C18" s="16"/>
      <c r="D18" s="16"/>
      <c r="E18" s="16"/>
      <c r="F18" s="16"/>
      <c r="G18" s="16"/>
    </row>
    <row r="19" spans="2:7" ht="15" customHeight="1" x14ac:dyDescent="0.15">
      <c r="B19" s="15" t="s">
        <v>7</v>
      </c>
      <c r="C19" s="16"/>
      <c r="D19" s="16"/>
      <c r="E19" s="16"/>
      <c r="F19" s="16"/>
      <c r="G19" s="16"/>
    </row>
    <row r="20" spans="2:7" ht="15" customHeight="1" x14ac:dyDescent="0.15">
      <c r="B20" s="17" t="s">
        <v>8</v>
      </c>
      <c r="C20" s="16"/>
      <c r="D20" s="16"/>
      <c r="E20" s="16"/>
      <c r="F20" s="16"/>
      <c r="G20" s="16"/>
    </row>
    <row r="21" spans="2:7" ht="15" customHeight="1" x14ac:dyDescent="0.15">
      <c r="B21" s="18" t="s">
        <v>52</v>
      </c>
      <c r="C21" s="16"/>
      <c r="D21" s="16"/>
      <c r="E21" s="16"/>
      <c r="F21" s="16"/>
      <c r="G21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A5A3-AB4C-49DF-9CCC-7A6E5C9CC8A6}">
  <sheetPr>
    <tabColor theme="2" tint="0.59999389629810485"/>
  </sheetPr>
  <dimension ref="B1:AP34"/>
  <sheetViews>
    <sheetView zoomScaleNormal="100" workbookViewId="0">
      <pane ySplit="4" topLeftCell="A5" activePane="bottomLeft" state="frozen"/>
      <selection pane="bottomLeft" activeCell="B33" sqref="B33"/>
    </sheetView>
  </sheetViews>
  <sheetFormatPr baseColWidth="10" defaultColWidth="12.796875" defaultRowHeight="15" customHeight="1" outlineLevelRow="1" outlineLevelCol="1" x14ac:dyDescent="0.15"/>
  <cols>
    <col min="1" max="1" width="2.796875" customWidth="1"/>
    <col min="2" max="2" width="22.3984375" customWidth="1"/>
    <col min="3" max="3" width="32.59765625" customWidth="1"/>
    <col min="4" max="4" width="9.796875" customWidth="1"/>
    <col min="5" max="28" width="9.796875" hidden="1" customWidth="1" outlineLevel="1"/>
    <col min="29" max="29" width="12.796875" customWidth="1" collapsed="1"/>
    <col min="30" max="41" width="9.796875" customWidth="1" outlineLevel="1"/>
  </cols>
  <sheetData>
    <row r="1" spans="2:42" s="2" customFormat="1" ht="35" customHeight="1" x14ac:dyDescent="0.15">
      <c r="B1" s="2" t="s">
        <v>12</v>
      </c>
    </row>
    <row r="2" spans="2:42" s="2" customFormat="1" ht="20" customHeight="1" x14ac:dyDescent="0.15">
      <c r="B2" s="1" t="s">
        <v>43</v>
      </c>
    </row>
    <row r="3" spans="2:42" s="8" customFormat="1" ht="20" customHeight="1" x14ac:dyDescent="0.15">
      <c r="B3" s="13" t="s">
        <v>0</v>
      </c>
      <c r="C3" s="14">
        <v>2022</v>
      </c>
      <c r="D3" s="9" t="s">
        <v>22</v>
      </c>
      <c r="E3" s="19" t="s">
        <v>20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9" t="s">
        <v>15</v>
      </c>
      <c r="AD3" s="37" t="s">
        <v>19</v>
      </c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9" t="s">
        <v>14</v>
      </c>
    </row>
    <row r="4" spans="2:42" s="1" customFormat="1" ht="20" customHeight="1" x14ac:dyDescent="0.15">
      <c r="C4" s="14">
        <v>1</v>
      </c>
      <c r="D4" s="9" t="s">
        <v>11</v>
      </c>
      <c r="E4" s="3">
        <f>DATE(SelectYear-2,SelectPeriod,1)</f>
        <v>43831</v>
      </c>
      <c r="F4" s="3">
        <f>EDATE(E4,1)</f>
        <v>43862</v>
      </c>
      <c r="G4" s="3">
        <f t="shared" ref="G4" si="0">EDATE(F4,1)</f>
        <v>43891</v>
      </c>
      <c r="H4" s="3">
        <f t="shared" ref="H4" si="1">EDATE(G4,1)</f>
        <v>43922</v>
      </c>
      <c r="I4" s="3">
        <f t="shared" ref="I4" si="2">EDATE(H4,1)</f>
        <v>43952</v>
      </c>
      <c r="J4" s="3">
        <f t="shared" ref="J4" si="3">EDATE(I4,1)</f>
        <v>43983</v>
      </c>
      <c r="K4" s="3">
        <f t="shared" ref="K4" si="4">EDATE(J4,1)</f>
        <v>44013</v>
      </c>
      <c r="L4" s="3">
        <f t="shared" ref="L4" si="5">EDATE(K4,1)</f>
        <v>44044</v>
      </c>
      <c r="M4" s="3">
        <f t="shared" ref="M4" si="6">EDATE(L4,1)</f>
        <v>44075</v>
      </c>
      <c r="N4" s="3">
        <f t="shared" ref="N4" si="7">EDATE(M4,1)</f>
        <v>44105</v>
      </c>
      <c r="O4" s="3">
        <f t="shared" ref="O4" si="8">EDATE(N4,1)</f>
        <v>44136</v>
      </c>
      <c r="P4" s="3">
        <f t="shared" ref="P4" si="9">EDATE(O4,1)</f>
        <v>44166</v>
      </c>
      <c r="Q4" s="3">
        <f>DATE(SelectYear-1,SelectPeriod,1)</f>
        <v>44197</v>
      </c>
      <c r="R4" s="3">
        <f>EDATE(Q4,1)</f>
        <v>44228</v>
      </c>
      <c r="S4" s="3">
        <f t="shared" ref="S4:AB4" si="10">EDATE(R4,1)</f>
        <v>44256</v>
      </c>
      <c r="T4" s="3">
        <f t="shared" si="10"/>
        <v>44287</v>
      </c>
      <c r="U4" s="3">
        <f t="shared" si="10"/>
        <v>44317</v>
      </c>
      <c r="V4" s="3">
        <f t="shared" si="10"/>
        <v>44348</v>
      </c>
      <c r="W4" s="3">
        <f t="shared" si="10"/>
        <v>44378</v>
      </c>
      <c r="X4" s="3">
        <f t="shared" si="10"/>
        <v>44409</v>
      </c>
      <c r="Y4" s="3">
        <f t="shared" si="10"/>
        <v>44440</v>
      </c>
      <c r="Z4" s="3">
        <f t="shared" si="10"/>
        <v>44470</v>
      </c>
      <c r="AA4" s="3">
        <f t="shared" si="10"/>
        <v>44501</v>
      </c>
      <c r="AB4" s="3">
        <f t="shared" si="10"/>
        <v>44531</v>
      </c>
      <c r="AC4" s="9" t="s">
        <v>16</v>
      </c>
      <c r="AD4" s="3">
        <f>DATE(SelectYear,SelectPeriod,1)</f>
        <v>44562</v>
      </c>
      <c r="AE4" s="3">
        <f>EDATE(AD4,1)</f>
        <v>44593</v>
      </c>
      <c r="AF4" s="3">
        <f t="shared" ref="AF4:AO4" si="11">EDATE(AE4,1)</f>
        <v>44621</v>
      </c>
      <c r="AG4" s="3">
        <f t="shared" si="11"/>
        <v>44652</v>
      </c>
      <c r="AH4" s="3">
        <f t="shared" si="11"/>
        <v>44682</v>
      </c>
      <c r="AI4" s="3">
        <f t="shared" si="11"/>
        <v>44713</v>
      </c>
      <c r="AJ4" s="3">
        <f t="shared" si="11"/>
        <v>44743</v>
      </c>
      <c r="AK4" s="3">
        <f t="shared" si="11"/>
        <v>44774</v>
      </c>
      <c r="AL4" s="3">
        <f t="shared" si="11"/>
        <v>44805</v>
      </c>
      <c r="AM4" s="3">
        <f t="shared" si="11"/>
        <v>44835</v>
      </c>
      <c r="AN4" s="3">
        <f t="shared" si="11"/>
        <v>44866</v>
      </c>
      <c r="AO4" s="3">
        <f t="shared" si="11"/>
        <v>44896</v>
      </c>
      <c r="AP4" s="9" t="s">
        <v>21</v>
      </c>
    </row>
    <row r="6" spans="2:42" ht="20" hidden="1" customHeight="1" outlineLevel="1" thickBot="1" x14ac:dyDescent="0.2">
      <c r="B6" s="5" t="s">
        <v>13</v>
      </c>
      <c r="C6" s="2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2:42" ht="15" hidden="1" customHeight="1" outlineLevel="1" thickBot="1" x14ac:dyDescent="0.2">
      <c r="B7" s="16" t="s">
        <v>53</v>
      </c>
      <c r="C7" s="16"/>
      <c r="D7" s="10"/>
      <c r="E7" s="7">
        <v>100</v>
      </c>
      <c r="F7" s="7">
        <v>102</v>
      </c>
      <c r="G7" s="7">
        <v>105</v>
      </c>
      <c r="H7" s="7">
        <v>105</v>
      </c>
      <c r="I7" s="7">
        <v>104</v>
      </c>
      <c r="J7" s="7">
        <v>118</v>
      </c>
      <c r="K7" s="7">
        <v>129</v>
      </c>
      <c r="L7" s="7">
        <v>101</v>
      </c>
      <c r="M7" s="7">
        <v>113</v>
      </c>
      <c r="N7" s="7">
        <v>114</v>
      </c>
      <c r="O7" s="7">
        <v>116</v>
      </c>
      <c r="P7" s="7">
        <v>118</v>
      </c>
      <c r="Q7" s="7">
        <v>117</v>
      </c>
      <c r="R7" s="7">
        <v>121</v>
      </c>
      <c r="S7" s="7">
        <v>125</v>
      </c>
      <c r="T7" s="7">
        <v>126</v>
      </c>
      <c r="U7" s="7">
        <v>126</v>
      </c>
      <c r="V7" s="7">
        <v>122</v>
      </c>
      <c r="W7" s="7">
        <v>147</v>
      </c>
      <c r="X7" s="7">
        <v>135</v>
      </c>
      <c r="Y7" s="7">
        <v>140</v>
      </c>
      <c r="Z7" s="7">
        <v>140</v>
      </c>
      <c r="AA7" s="7">
        <v>145</v>
      </c>
      <c r="AB7" s="7">
        <v>149</v>
      </c>
      <c r="AC7" s="10"/>
      <c r="AD7" s="21">
        <f t="shared" ref="AD7:AO7" si="12">(Q7/AVERAGE($Q7:$AB7))</f>
        <v>0.88135593220338981</v>
      </c>
      <c r="AE7" s="21">
        <f t="shared" si="12"/>
        <v>0.91148775894538603</v>
      </c>
      <c r="AF7" s="21">
        <f t="shared" si="12"/>
        <v>0.94161958568738224</v>
      </c>
      <c r="AG7" s="21">
        <f t="shared" si="12"/>
        <v>0.94915254237288138</v>
      </c>
      <c r="AH7" s="21">
        <f t="shared" si="12"/>
        <v>0.94915254237288138</v>
      </c>
      <c r="AI7" s="21">
        <f t="shared" si="12"/>
        <v>0.91902071563088517</v>
      </c>
      <c r="AJ7" s="21">
        <f t="shared" si="12"/>
        <v>1.1073446327683616</v>
      </c>
      <c r="AK7" s="21">
        <f t="shared" si="12"/>
        <v>1.0169491525423728</v>
      </c>
      <c r="AL7" s="21">
        <f t="shared" si="12"/>
        <v>1.0546139359698681</v>
      </c>
      <c r="AM7" s="21">
        <f t="shared" si="12"/>
        <v>1.0546139359698681</v>
      </c>
      <c r="AN7" s="21">
        <f t="shared" si="12"/>
        <v>1.0922787193973635</v>
      </c>
      <c r="AO7" s="21">
        <f t="shared" si="12"/>
        <v>1.1224105461393596</v>
      </c>
      <c r="AP7" s="10"/>
    </row>
    <row r="8" spans="2:42" ht="15" hidden="1" customHeight="1" outlineLevel="1" thickBot="1" x14ac:dyDescent="0.2">
      <c r="B8" s="16" t="s">
        <v>17</v>
      </c>
      <c r="C8" s="16" t="s">
        <v>17</v>
      </c>
      <c r="D8" s="10"/>
      <c r="E8" s="7">
        <v>100</v>
      </c>
      <c r="F8" s="7">
        <v>102</v>
      </c>
      <c r="G8" s="7">
        <v>105</v>
      </c>
      <c r="H8" s="7">
        <v>105</v>
      </c>
      <c r="I8" s="7">
        <v>104</v>
      </c>
      <c r="J8" s="7">
        <v>118</v>
      </c>
      <c r="K8" s="7">
        <v>129</v>
      </c>
      <c r="L8" s="7">
        <v>101</v>
      </c>
      <c r="M8" s="7">
        <v>113</v>
      </c>
      <c r="N8" s="7">
        <v>114</v>
      </c>
      <c r="O8" s="7">
        <v>116</v>
      </c>
      <c r="P8" s="7">
        <v>118</v>
      </c>
      <c r="Q8" s="7">
        <v>117</v>
      </c>
      <c r="R8" s="7">
        <v>121</v>
      </c>
      <c r="S8" s="7">
        <v>125</v>
      </c>
      <c r="T8" s="7">
        <v>126</v>
      </c>
      <c r="U8" s="7">
        <v>126</v>
      </c>
      <c r="V8" s="7">
        <v>122</v>
      </c>
      <c r="W8" s="7">
        <v>147</v>
      </c>
      <c r="X8" s="7">
        <v>135</v>
      </c>
      <c r="Y8" s="7">
        <v>140</v>
      </c>
      <c r="Z8" s="7">
        <v>140</v>
      </c>
      <c r="AA8" s="7">
        <v>145</v>
      </c>
      <c r="AB8" s="7">
        <v>149</v>
      </c>
      <c r="AC8" s="10"/>
      <c r="AD8" s="20">
        <f>_xlfn.FORECAST.ETS(AD$4,$E8:$AB8,$E$4:$AB$4,12,0,1)</f>
        <v>141.2155654975476</v>
      </c>
      <c r="AE8" s="20">
        <f t="shared" ref="AE8:AO8" si="13">_xlfn.FORECAST.ETS(AE$4,$E8:$AB8,$E$4:$AB$4,12,0,1)</f>
        <v>145.21734829079145</v>
      </c>
      <c r="AF8" s="20">
        <f t="shared" si="13"/>
        <v>149.22037009442013</v>
      </c>
      <c r="AG8" s="20">
        <f t="shared" si="13"/>
        <v>150.22347659481377</v>
      </c>
      <c r="AH8" s="20">
        <f t="shared" si="13"/>
        <v>150.22665769139672</v>
      </c>
      <c r="AI8" s="20">
        <f t="shared" si="13"/>
        <v>155.39722798025048</v>
      </c>
      <c r="AJ8" s="20">
        <f t="shared" si="13"/>
        <v>173.29056744340701</v>
      </c>
      <c r="AK8" s="20">
        <f t="shared" si="13"/>
        <v>153.22539511778345</v>
      </c>
      <c r="AL8" s="20">
        <f t="shared" si="13"/>
        <v>161.68092867656574</v>
      </c>
      <c r="AM8" s="20">
        <f t="shared" si="13"/>
        <v>162.15719977345671</v>
      </c>
      <c r="AN8" s="20">
        <f t="shared" si="13"/>
        <v>165.65421864063734</v>
      </c>
      <c r="AO8" s="20">
        <f t="shared" si="13"/>
        <v>164.5968222377488</v>
      </c>
      <c r="AP8" s="10"/>
    </row>
    <row r="9" spans="2:42" ht="15" hidden="1" customHeight="1" outlineLevel="1" thickBot="1" x14ac:dyDescent="0.2">
      <c r="B9" s="16" t="s">
        <v>18</v>
      </c>
      <c r="C9" s="16" t="s">
        <v>18</v>
      </c>
      <c r="D9" s="10"/>
      <c r="E9" s="7">
        <v>100</v>
      </c>
      <c r="F9" s="7">
        <v>102</v>
      </c>
      <c r="G9" s="7">
        <v>105</v>
      </c>
      <c r="H9" s="7">
        <v>105</v>
      </c>
      <c r="I9" s="7">
        <v>104</v>
      </c>
      <c r="J9" s="7">
        <v>118</v>
      </c>
      <c r="K9" s="7">
        <v>129</v>
      </c>
      <c r="L9" s="7">
        <v>101</v>
      </c>
      <c r="M9" s="7">
        <v>113</v>
      </c>
      <c r="N9" s="7">
        <v>114</v>
      </c>
      <c r="O9" s="7">
        <v>116</v>
      </c>
      <c r="P9" s="7">
        <v>118</v>
      </c>
      <c r="Q9" s="7">
        <v>117</v>
      </c>
      <c r="R9" s="7">
        <v>121</v>
      </c>
      <c r="S9" s="7">
        <v>125</v>
      </c>
      <c r="T9" s="7">
        <v>126</v>
      </c>
      <c r="U9" s="7">
        <v>126</v>
      </c>
      <c r="V9" s="7">
        <v>122</v>
      </c>
      <c r="W9" s="7">
        <v>147</v>
      </c>
      <c r="X9" s="7">
        <v>135</v>
      </c>
      <c r="Y9" s="7">
        <v>140</v>
      </c>
      <c r="Z9" s="7">
        <v>140</v>
      </c>
      <c r="AA9" s="7">
        <v>145</v>
      </c>
      <c r="AB9" s="7">
        <v>149</v>
      </c>
      <c r="AC9" s="10"/>
      <c r="AD9" s="20">
        <f>FORECAST(AD$4,$E9:$AB9,$E$4:$AB$4)</f>
        <v>145.74584599677746</v>
      </c>
      <c r="AE9" s="20">
        <f t="shared" ref="AE9:AO9" si="14">FORECAST(AE$4,$E9:$AB9,$E$4:$AB$4)</f>
        <v>147.71139480736156</v>
      </c>
      <c r="AF9" s="20">
        <f t="shared" si="14"/>
        <v>149.4867292169215</v>
      </c>
      <c r="AG9" s="20">
        <f t="shared" si="14"/>
        <v>151.45227802750514</v>
      </c>
      <c r="AH9" s="20">
        <f t="shared" si="14"/>
        <v>153.35442203774801</v>
      </c>
      <c r="AI9" s="20">
        <f t="shared" si="14"/>
        <v>155.3199708483321</v>
      </c>
      <c r="AJ9" s="20">
        <f t="shared" si="14"/>
        <v>157.22211485857497</v>
      </c>
      <c r="AK9" s="20">
        <f t="shared" si="14"/>
        <v>159.18766366915906</v>
      </c>
      <c r="AL9" s="20">
        <f t="shared" si="14"/>
        <v>161.15321247974316</v>
      </c>
      <c r="AM9" s="20">
        <f t="shared" si="14"/>
        <v>163.05535648998557</v>
      </c>
      <c r="AN9" s="20">
        <f t="shared" si="14"/>
        <v>165.02090530056967</v>
      </c>
      <c r="AO9" s="20">
        <f t="shared" si="14"/>
        <v>166.92304931081253</v>
      </c>
      <c r="AP9" s="10"/>
    </row>
    <row r="10" spans="2:42" ht="15" hidden="1" customHeight="1" outlineLevel="1" x14ac:dyDescent="0.15">
      <c r="B10" s="6" t="str">
        <f>"Total "&amp;B6</f>
        <v>Total Example Formulas</v>
      </c>
      <c r="C10" s="6"/>
      <c r="D10" s="11"/>
      <c r="E10" s="11">
        <f t="shared" ref="E10:AP10" si="15">SUM(E8:E9)</f>
        <v>200</v>
      </c>
      <c r="F10" s="11">
        <f t="shared" si="15"/>
        <v>204</v>
      </c>
      <c r="G10" s="11">
        <f t="shared" si="15"/>
        <v>210</v>
      </c>
      <c r="H10" s="11">
        <f t="shared" si="15"/>
        <v>210</v>
      </c>
      <c r="I10" s="11">
        <f t="shared" si="15"/>
        <v>208</v>
      </c>
      <c r="J10" s="11">
        <f t="shared" si="15"/>
        <v>236</v>
      </c>
      <c r="K10" s="11">
        <f t="shared" si="15"/>
        <v>258</v>
      </c>
      <c r="L10" s="11">
        <f t="shared" si="15"/>
        <v>202</v>
      </c>
      <c r="M10" s="11">
        <f t="shared" si="15"/>
        <v>226</v>
      </c>
      <c r="N10" s="11">
        <f t="shared" si="15"/>
        <v>228</v>
      </c>
      <c r="O10" s="11">
        <f t="shared" si="15"/>
        <v>232</v>
      </c>
      <c r="P10" s="11">
        <f t="shared" si="15"/>
        <v>236</v>
      </c>
      <c r="Q10" s="11">
        <f t="shared" si="15"/>
        <v>234</v>
      </c>
      <c r="R10" s="11">
        <f t="shared" si="15"/>
        <v>242</v>
      </c>
      <c r="S10" s="11">
        <f t="shared" si="15"/>
        <v>250</v>
      </c>
      <c r="T10" s="11">
        <f t="shared" si="15"/>
        <v>252</v>
      </c>
      <c r="U10" s="11">
        <f t="shared" si="15"/>
        <v>252</v>
      </c>
      <c r="V10" s="11">
        <f t="shared" si="15"/>
        <v>244</v>
      </c>
      <c r="W10" s="11">
        <f t="shared" si="15"/>
        <v>294</v>
      </c>
      <c r="X10" s="11">
        <f t="shared" si="15"/>
        <v>270</v>
      </c>
      <c r="Y10" s="11">
        <f t="shared" si="15"/>
        <v>280</v>
      </c>
      <c r="Z10" s="11">
        <f t="shared" si="15"/>
        <v>280</v>
      </c>
      <c r="AA10" s="11">
        <f t="shared" si="15"/>
        <v>290</v>
      </c>
      <c r="AB10" s="11">
        <f t="shared" si="15"/>
        <v>298</v>
      </c>
      <c r="AC10" s="11">
        <f t="shared" si="15"/>
        <v>0</v>
      </c>
      <c r="AD10" s="11">
        <f t="shared" si="15"/>
        <v>286.96141149432503</v>
      </c>
      <c r="AE10" s="11">
        <f t="shared" si="15"/>
        <v>292.92874309815301</v>
      </c>
      <c r="AF10" s="11">
        <f t="shared" si="15"/>
        <v>298.70709931134161</v>
      </c>
      <c r="AG10" s="11">
        <f t="shared" si="15"/>
        <v>301.67575462231889</v>
      </c>
      <c r="AH10" s="11">
        <f t="shared" si="15"/>
        <v>303.58107972914473</v>
      </c>
      <c r="AI10" s="11">
        <f t="shared" si="15"/>
        <v>310.71719882858258</v>
      </c>
      <c r="AJ10" s="11">
        <f t="shared" si="15"/>
        <v>330.51268230198195</v>
      </c>
      <c r="AK10" s="11">
        <f t="shared" si="15"/>
        <v>312.41305878694254</v>
      </c>
      <c r="AL10" s="11">
        <f t="shared" si="15"/>
        <v>322.83414115630887</v>
      </c>
      <c r="AM10" s="11">
        <f t="shared" si="15"/>
        <v>325.21255626344225</v>
      </c>
      <c r="AN10" s="11">
        <f t="shared" si="15"/>
        <v>330.675123941207</v>
      </c>
      <c r="AO10" s="11">
        <f t="shared" si="15"/>
        <v>331.51987154856135</v>
      </c>
      <c r="AP10" s="11">
        <f t="shared" si="15"/>
        <v>0</v>
      </c>
    </row>
    <row r="11" spans="2:42" ht="15" customHeight="1" collapsed="1" x14ac:dyDescent="0.15"/>
    <row r="12" spans="2:42" ht="20" customHeight="1" thickBot="1" x14ac:dyDescent="0.2">
      <c r="B12" s="30" t="s">
        <v>35</v>
      </c>
      <c r="C12" s="29"/>
      <c r="D12" s="29"/>
      <c r="E12" s="29">
        <v>1</v>
      </c>
      <c r="F12" s="29">
        <v>2</v>
      </c>
      <c r="G12" s="29">
        <v>3</v>
      </c>
      <c r="H12" s="29">
        <v>4</v>
      </c>
      <c r="I12" s="29">
        <v>5</v>
      </c>
      <c r="J12" s="29">
        <v>6</v>
      </c>
      <c r="K12" s="29">
        <v>7</v>
      </c>
      <c r="L12" s="29">
        <v>8</v>
      </c>
      <c r="M12" s="29">
        <v>9</v>
      </c>
      <c r="N12" s="29">
        <v>10</v>
      </c>
      <c r="O12" s="29">
        <v>11</v>
      </c>
      <c r="P12" s="29">
        <v>12</v>
      </c>
      <c r="Q12" s="29">
        <v>13</v>
      </c>
      <c r="R12" s="29">
        <v>14</v>
      </c>
      <c r="S12" s="29">
        <v>15</v>
      </c>
      <c r="T12" s="29">
        <v>16</v>
      </c>
      <c r="U12" s="29">
        <v>17</v>
      </c>
      <c r="V12" s="29">
        <v>18</v>
      </c>
      <c r="W12" s="29">
        <v>19</v>
      </c>
      <c r="X12" s="29">
        <v>20</v>
      </c>
      <c r="Y12" s="29">
        <v>21</v>
      </c>
      <c r="Z12" s="29">
        <v>22</v>
      </c>
      <c r="AA12" s="29">
        <v>23</v>
      </c>
      <c r="AB12" s="29">
        <v>24</v>
      </c>
      <c r="AC12" s="29"/>
      <c r="AD12" s="29">
        <v>25</v>
      </c>
      <c r="AE12" s="29">
        <v>26</v>
      </c>
      <c r="AF12" s="29">
        <v>27</v>
      </c>
      <c r="AG12" s="29">
        <v>28</v>
      </c>
      <c r="AH12" s="29">
        <v>29</v>
      </c>
      <c r="AI12" s="29">
        <v>30</v>
      </c>
      <c r="AJ12" s="29">
        <v>31</v>
      </c>
      <c r="AK12" s="29">
        <v>32</v>
      </c>
      <c r="AL12" s="29">
        <v>33</v>
      </c>
      <c r="AM12" s="29">
        <v>34</v>
      </c>
      <c r="AN12" s="29">
        <v>35</v>
      </c>
      <c r="AO12" s="29">
        <v>36</v>
      </c>
      <c r="AP12" s="29"/>
    </row>
    <row r="13" spans="2:42" ht="20" customHeight="1" thickBot="1" x14ac:dyDescent="0.2">
      <c r="B13" s="5" t="s">
        <v>36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2:42" ht="15" customHeight="1" thickBot="1" x14ac:dyDescent="0.2">
      <c r="B14" s="24" t="s">
        <v>37</v>
      </c>
      <c r="C14" s="27" t="s">
        <v>41</v>
      </c>
      <c r="D14" s="16"/>
      <c r="E14" s="35">
        <v>100</v>
      </c>
      <c r="F14" s="35">
        <v>102</v>
      </c>
      <c r="G14" s="35">
        <v>105</v>
      </c>
      <c r="H14" s="35">
        <v>105</v>
      </c>
      <c r="I14" s="35">
        <v>104</v>
      </c>
      <c r="J14" s="35">
        <v>118</v>
      </c>
      <c r="K14" s="35">
        <v>129</v>
      </c>
      <c r="L14" s="35">
        <v>101</v>
      </c>
      <c r="M14" s="35">
        <v>113</v>
      </c>
      <c r="N14" s="35">
        <v>114</v>
      </c>
      <c r="O14" s="35">
        <v>116</v>
      </c>
      <c r="P14" s="35">
        <v>118</v>
      </c>
      <c r="Q14" s="35">
        <v>117</v>
      </c>
      <c r="R14" s="35">
        <v>121</v>
      </c>
      <c r="S14" s="35">
        <v>125</v>
      </c>
      <c r="T14" s="35">
        <v>126</v>
      </c>
      <c r="U14" s="35">
        <v>126</v>
      </c>
      <c r="V14" s="35">
        <v>122</v>
      </c>
      <c r="W14" s="35">
        <v>147</v>
      </c>
      <c r="X14" s="35">
        <v>135</v>
      </c>
      <c r="Y14" s="35">
        <v>140</v>
      </c>
      <c r="Z14" s="35">
        <v>140</v>
      </c>
      <c r="AA14" s="35">
        <v>145</v>
      </c>
      <c r="AB14" s="35">
        <v>149</v>
      </c>
      <c r="AC14" s="10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10"/>
    </row>
    <row r="15" spans="2:42" ht="15" customHeight="1" thickBot="1" x14ac:dyDescent="0.2">
      <c r="B15" s="24" t="s">
        <v>38</v>
      </c>
      <c r="C15" s="27" t="s">
        <v>42</v>
      </c>
      <c r="D15" s="16"/>
      <c r="E15" s="35">
        <v>100</v>
      </c>
      <c r="F15" s="35">
        <v>99</v>
      </c>
      <c r="G15" s="35">
        <v>110</v>
      </c>
      <c r="H15" s="35">
        <v>103</v>
      </c>
      <c r="I15" s="35">
        <v>109</v>
      </c>
      <c r="J15" s="35">
        <v>120</v>
      </c>
      <c r="K15" s="35">
        <v>133</v>
      </c>
      <c r="L15" s="35">
        <v>104</v>
      </c>
      <c r="M15" s="35">
        <v>118</v>
      </c>
      <c r="N15" s="35">
        <v>113</v>
      </c>
      <c r="O15" s="35">
        <v>112</v>
      </c>
      <c r="P15" s="35">
        <v>122</v>
      </c>
      <c r="Q15" s="35">
        <v>115</v>
      </c>
      <c r="R15" s="35">
        <v>122</v>
      </c>
      <c r="S15" s="35">
        <v>124</v>
      </c>
      <c r="T15" s="35">
        <v>123</v>
      </c>
      <c r="U15" s="35">
        <v>123</v>
      </c>
      <c r="V15" s="35">
        <v>120</v>
      </c>
      <c r="W15" s="35">
        <v>149</v>
      </c>
      <c r="X15" s="35">
        <v>140</v>
      </c>
      <c r="Y15" s="35">
        <v>144</v>
      </c>
      <c r="Z15" s="35">
        <v>145</v>
      </c>
      <c r="AA15" s="35">
        <v>143</v>
      </c>
      <c r="AB15" s="35">
        <v>152</v>
      </c>
      <c r="AC15" s="10"/>
      <c r="AD15" s="35">
        <v>141.2155654975476</v>
      </c>
      <c r="AE15" s="35">
        <v>145.21734829079145</v>
      </c>
      <c r="AF15" s="35">
        <v>149.22037009442013</v>
      </c>
      <c r="AG15" s="35">
        <v>150.22347659481377</v>
      </c>
      <c r="AH15" s="35">
        <v>150.22665769139672</v>
      </c>
      <c r="AI15" s="35">
        <v>155.39722798025048</v>
      </c>
      <c r="AJ15" s="35">
        <v>169</v>
      </c>
      <c r="AK15" s="35">
        <v>153.22539511778345</v>
      </c>
      <c r="AL15" s="35">
        <v>162</v>
      </c>
      <c r="AM15" s="35">
        <v>162.15719977345671</v>
      </c>
      <c r="AN15" s="35">
        <v>168</v>
      </c>
      <c r="AO15" s="35">
        <v>164.5968222377488</v>
      </c>
      <c r="AP15" s="10"/>
    </row>
    <row r="16" spans="2:42" ht="15" customHeight="1" thickBot="1" x14ac:dyDescent="0.2">
      <c r="B16" s="24" t="s">
        <v>26</v>
      </c>
      <c r="C16" s="27" t="s">
        <v>44</v>
      </c>
      <c r="D16" s="31">
        <v>12</v>
      </c>
      <c r="E16" s="33">
        <f t="shared" ref="E16:AB16" si="16">_xlfn.FORECAST.ETS(E$4,$E14:$AB14,$E$4:$AB$4,$D$16,0,1)</f>
        <v>96.460920783704495</v>
      </c>
      <c r="F16" s="33">
        <f t="shared" si="16"/>
        <v>100.46270357694833</v>
      </c>
      <c r="G16" s="33">
        <f t="shared" si="16"/>
        <v>104.46572538057701</v>
      </c>
      <c r="H16" s="33">
        <f t="shared" si="16"/>
        <v>105.46883188097065</v>
      </c>
      <c r="I16" s="33">
        <f t="shared" si="16"/>
        <v>105.47201297755359</v>
      </c>
      <c r="J16" s="33">
        <f t="shared" si="16"/>
        <v>110.64258326640733</v>
      </c>
      <c r="K16" s="33">
        <f t="shared" si="16"/>
        <v>128.53592272956388</v>
      </c>
      <c r="L16" s="33">
        <f t="shared" si="16"/>
        <v>108.47075040394033</v>
      </c>
      <c r="M16" s="33">
        <f t="shared" si="16"/>
        <v>116.92628396272259</v>
      </c>
      <c r="N16" s="33">
        <f t="shared" si="16"/>
        <v>117.40255505961359</v>
      </c>
      <c r="O16" s="33">
        <f t="shared" si="16"/>
        <v>120.89957392679423</v>
      </c>
      <c r="P16" s="33">
        <f t="shared" si="16"/>
        <v>119.8421775239057</v>
      </c>
      <c r="Q16" s="33">
        <f t="shared" si="16"/>
        <v>118.83824314062606</v>
      </c>
      <c r="R16" s="33">
        <f t="shared" si="16"/>
        <v>122.84002593386988</v>
      </c>
      <c r="S16" s="33">
        <f t="shared" si="16"/>
        <v>126.84304773749858</v>
      </c>
      <c r="T16" s="33">
        <f t="shared" si="16"/>
        <v>127.84615423789224</v>
      </c>
      <c r="U16" s="33">
        <f t="shared" si="16"/>
        <v>127.84933533447514</v>
      </c>
      <c r="V16" s="33">
        <f t="shared" si="16"/>
        <v>133.0199056233289</v>
      </c>
      <c r="W16" s="33">
        <f t="shared" si="16"/>
        <v>150.91324508648543</v>
      </c>
      <c r="X16" s="33">
        <f t="shared" si="16"/>
        <v>130.8480727608619</v>
      </c>
      <c r="Y16" s="33">
        <f t="shared" si="16"/>
        <v>139.30360631964416</v>
      </c>
      <c r="Z16" s="33">
        <f t="shared" si="16"/>
        <v>139.77987741653516</v>
      </c>
      <c r="AA16" s="33">
        <f t="shared" si="16"/>
        <v>143.27689628371579</v>
      </c>
      <c r="AB16" s="33">
        <f t="shared" si="16"/>
        <v>142.21949988082724</v>
      </c>
      <c r="AC16" s="10"/>
      <c r="AD16" s="33">
        <f t="shared" ref="AD16:AO16" si="17">_xlfn.FORECAST.ETS(AD$4,$E14:$AB14,$E$4:$AB$4,$D$16,0,1)</f>
        <v>141.2155654975476</v>
      </c>
      <c r="AE16" s="33">
        <f t="shared" si="17"/>
        <v>145.21734829079145</v>
      </c>
      <c r="AF16" s="33">
        <f t="shared" si="17"/>
        <v>149.22037009442013</v>
      </c>
      <c r="AG16" s="33">
        <f t="shared" si="17"/>
        <v>150.22347659481377</v>
      </c>
      <c r="AH16" s="33">
        <f t="shared" si="17"/>
        <v>150.22665769139672</v>
      </c>
      <c r="AI16" s="33">
        <f t="shared" si="17"/>
        <v>155.39722798025048</v>
      </c>
      <c r="AJ16" s="33">
        <f t="shared" si="17"/>
        <v>173.29056744340701</v>
      </c>
      <c r="AK16" s="33">
        <f t="shared" si="17"/>
        <v>153.22539511778345</v>
      </c>
      <c r="AL16" s="33">
        <f t="shared" si="17"/>
        <v>161.68092867656574</v>
      </c>
      <c r="AM16" s="33">
        <f t="shared" si="17"/>
        <v>162.15719977345671</v>
      </c>
      <c r="AN16" s="33">
        <f t="shared" si="17"/>
        <v>165.65421864063734</v>
      </c>
      <c r="AO16" s="33">
        <f t="shared" si="17"/>
        <v>164.5968222377488</v>
      </c>
      <c r="AP16" s="10"/>
    </row>
    <row r="18" spans="2:42" ht="15" customHeight="1" x14ac:dyDescent="0.15">
      <c r="B18" s="15" t="s">
        <v>28</v>
      </c>
      <c r="C18" s="27" t="s">
        <v>33</v>
      </c>
      <c r="D18" s="28">
        <f>AVERAGE(E18:AB18)</f>
        <v>2.4560104402051076E-2</v>
      </c>
      <c r="E18" s="22">
        <f>IFERROR(ABS(E14-E15)/E14,0)</f>
        <v>0</v>
      </c>
      <c r="F18" s="22">
        <f t="shared" ref="F18:AB18" si="18">IFERROR(ABS(F14-F15)/F14,0)</f>
        <v>2.9411764705882353E-2</v>
      </c>
      <c r="G18" s="22">
        <f t="shared" si="18"/>
        <v>4.7619047619047616E-2</v>
      </c>
      <c r="H18" s="22">
        <f t="shared" si="18"/>
        <v>1.9047619047619049E-2</v>
      </c>
      <c r="I18" s="22">
        <f t="shared" si="18"/>
        <v>4.807692307692308E-2</v>
      </c>
      <c r="J18" s="22">
        <f t="shared" si="18"/>
        <v>1.6949152542372881E-2</v>
      </c>
      <c r="K18" s="22">
        <f t="shared" si="18"/>
        <v>3.1007751937984496E-2</v>
      </c>
      <c r="L18" s="22">
        <f t="shared" si="18"/>
        <v>2.9702970297029702E-2</v>
      </c>
      <c r="M18" s="22">
        <f t="shared" si="18"/>
        <v>4.4247787610619468E-2</v>
      </c>
      <c r="N18" s="22">
        <f t="shared" si="18"/>
        <v>8.771929824561403E-3</v>
      </c>
      <c r="O18" s="22">
        <f t="shared" si="18"/>
        <v>3.4482758620689655E-2</v>
      </c>
      <c r="P18" s="22">
        <f t="shared" si="18"/>
        <v>3.3898305084745763E-2</v>
      </c>
      <c r="Q18" s="22">
        <f t="shared" si="18"/>
        <v>1.7094017094017096E-2</v>
      </c>
      <c r="R18" s="22">
        <f t="shared" si="18"/>
        <v>8.2644628099173556E-3</v>
      </c>
      <c r="S18" s="22">
        <f t="shared" si="18"/>
        <v>8.0000000000000002E-3</v>
      </c>
      <c r="T18" s="22">
        <f t="shared" si="18"/>
        <v>2.3809523809523808E-2</v>
      </c>
      <c r="U18" s="22">
        <f t="shared" si="18"/>
        <v>2.3809523809523808E-2</v>
      </c>
      <c r="V18" s="22">
        <f t="shared" si="18"/>
        <v>1.6393442622950821E-2</v>
      </c>
      <c r="W18" s="22">
        <f t="shared" si="18"/>
        <v>1.3605442176870748E-2</v>
      </c>
      <c r="X18" s="22">
        <f t="shared" si="18"/>
        <v>3.7037037037037035E-2</v>
      </c>
      <c r="Y18" s="22">
        <f t="shared" si="18"/>
        <v>2.8571428571428571E-2</v>
      </c>
      <c r="Z18" s="22">
        <f t="shared" si="18"/>
        <v>3.5714285714285712E-2</v>
      </c>
      <c r="AA18" s="22">
        <f t="shared" si="18"/>
        <v>1.3793103448275862E-2</v>
      </c>
      <c r="AB18" s="22">
        <f t="shared" si="18"/>
        <v>2.0134228187919462E-2</v>
      </c>
      <c r="AC18" s="10"/>
      <c r="AD18" s="22">
        <f t="shared" ref="AD18" si="19">IFERROR(1 - ABS(AD14-AD15)/AD14,0)</f>
        <v>0</v>
      </c>
      <c r="AE18" s="22">
        <f t="shared" ref="AE18" si="20">IFERROR(1 - ABS(AE14-AE15)/AE14,0)</f>
        <v>0</v>
      </c>
      <c r="AF18" s="22">
        <f t="shared" ref="AF18" si="21">IFERROR(1 - ABS(AF14-AF15)/AF14,0)</f>
        <v>0</v>
      </c>
      <c r="AG18" s="22">
        <f t="shared" ref="AG18" si="22">IFERROR(1 - ABS(AG14-AG15)/AG14,0)</f>
        <v>0</v>
      </c>
      <c r="AH18" s="22">
        <f t="shared" ref="AH18" si="23">IFERROR(1 - ABS(AH14-AH15)/AH14,0)</f>
        <v>0</v>
      </c>
      <c r="AI18" s="22">
        <f t="shared" ref="AI18" si="24">IFERROR(1 - ABS(AI14-AI15)/AI14,0)</f>
        <v>0</v>
      </c>
      <c r="AJ18" s="22">
        <f t="shared" ref="AJ18" si="25">IFERROR(1 - ABS(AJ14-AJ15)/AJ14,0)</f>
        <v>0</v>
      </c>
      <c r="AK18" s="22">
        <f t="shared" ref="AK18" si="26">IFERROR(1 - ABS(AK14-AK15)/AK14,0)</f>
        <v>0</v>
      </c>
      <c r="AL18" s="22">
        <f t="shared" ref="AL18" si="27">IFERROR(1 - ABS(AL14-AL15)/AL14,0)</f>
        <v>0</v>
      </c>
      <c r="AM18" s="22">
        <f t="shared" ref="AM18" si="28">IFERROR(1 - ABS(AM14-AM15)/AM14,0)</f>
        <v>0</v>
      </c>
      <c r="AN18" s="22">
        <f t="shared" ref="AN18" si="29">IFERROR(1 - ABS(AN14-AN15)/AN14,0)</f>
        <v>0</v>
      </c>
      <c r="AO18" s="22">
        <f t="shared" ref="AO18" si="30">IFERROR(1 - ABS(AO14-AO15)/AO14,0)</f>
        <v>0</v>
      </c>
      <c r="AP18" s="10"/>
    </row>
    <row r="19" spans="2:42" ht="15" customHeight="1" x14ac:dyDescent="0.15">
      <c r="B19" s="15" t="s">
        <v>27</v>
      </c>
      <c r="C19" s="27" t="s">
        <v>33</v>
      </c>
      <c r="D19" s="28">
        <f>AVERAGE(E19:AB19)</f>
        <v>3.8340551485184331E-2</v>
      </c>
      <c r="E19" s="22">
        <f>IFERROR(ABS(E15-E16)/E15,0)</f>
        <v>3.539079216295505E-2</v>
      </c>
      <c r="F19" s="22">
        <f t="shared" ref="F19:AB19" si="31">IFERROR(ABS(F15-F16)/F15,0)</f>
        <v>1.4774783605538673E-2</v>
      </c>
      <c r="G19" s="22">
        <f t="shared" si="31"/>
        <v>5.0311587449299887E-2</v>
      </c>
      <c r="H19" s="22">
        <f t="shared" si="31"/>
        <v>2.3969241562821889E-2</v>
      </c>
      <c r="I19" s="22">
        <f t="shared" si="31"/>
        <v>3.2366853416939546E-2</v>
      </c>
      <c r="J19" s="22">
        <f t="shared" si="31"/>
        <v>7.7978472779938926E-2</v>
      </c>
      <c r="K19" s="22">
        <f t="shared" si="31"/>
        <v>3.3564490755158806E-2</v>
      </c>
      <c r="L19" s="22">
        <f t="shared" si="31"/>
        <v>4.2987984653272394E-2</v>
      </c>
      <c r="M19" s="22">
        <f t="shared" si="31"/>
        <v>9.0992884515034497E-3</v>
      </c>
      <c r="N19" s="22">
        <f t="shared" si="31"/>
        <v>3.8960664244368053E-2</v>
      </c>
      <c r="O19" s="22">
        <f t="shared" si="31"/>
        <v>7.9460481489234222E-2</v>
      </c>
      <c r="P19" s="22">
        <f t="shared" si="31"/>
        <v>1.7687069476182753E-2</v>
      </c>
      <c r="Q19" s="22">
        <f t="shared" si="31"/>
        <v>3.3376027309791848E-2</v>
      </c>
      <c r="R19" s="22">
        <f t="shared" si="31"/>
        <v>6.8854584743432926E-3</v>
      </c>
      <c r="S19" s="22">
        <f t="shared" si="31"/>
        <v>2.2927804334665968E-2</v>
      </c>
      <c r="T19" s="22">
        <f t="shared" si="31"/>
        <v>3.939962795034338E-2</v>
      </c>
      <c r="U19" s="22">
        <f t="shared" si="31"/>
        <v>3.9425490524188152E-2</v>
      </c>
      <c r="V19" s="22">
        <f t="shared" si="31"/>
        <v>0.10849921352774079</v>
      </c>
      <c r="W19" s="22">
        <f t="shared" si="31"/>
        <v>1.2840571050237799E-2</v>
      </c>
      <c r="X19" s="22">
        <f t="shared" si="31"/>
        <v>6.5370908850986453E-2</v>
      </c>
      <c r="Y19" s="22">
        <f t="shared" si="31"/>
        <v>3.2613845002471109E-2</v>
      </c>
      <c r="Z19" s="22">
        <f t="shared" si="31"/>
        <v>3.6000845403205813E-2</v>
      </c>
      <c r="AA19" s="22">
        <f t="shared" si="31"/>
        <v>1.9363376483621383E-3</v>
      </c>
      <c r="AB19" s="22">
        <f t="shared" si="31"/>
        <v>6.43453955208734E-2</v>
      </c>
      <c r="AC19" s="10"/>
      <c r="AD19" s="22">
        <f>IFERROR(ABS(AD15-AD16)/AD15,0)</f>
        <v>0</v>
      </c>
      <c r="AE19" s="22">
        <f t="shared" ref="AE19:AO19" si="32">IFERROR(ABS(AE15-AE16)/AE15,0)</f>
        <v>0</v>
      </c>
      <c r="AF19" s="22">
        <f t="shared" si="32"/>
        <v>0</v>
      </c>
      <c r="AG19" s="22">
        <f t="shared" si="32"/>
        <v>0</v>
      </c>
      <c r="AH19" s="22">
        <f t="shared" si="32"/>
        <v>0</v>
      </c>
      <c r="AI19" s="22">
        <f t="shared" si="32"/>
        <v>0</v>
      </c>
      <c r="AJ19" s="22">
        <f t="shared" si="32"/>
        <v>2.5387973037911325E-2</v>
      </c>
      <c r="AK19" s="22">
        <f t="shared" si="32"/>
        <v>0</v>
      </c>
      <c r="AL19" s="22">
        <f t="shared" si="32"/>
        <v>1.9695760705818405E-3</v>
      </c>
      <c r="AM19" s="22">
        <f t="shared" si="32"/>
        <v>0</v>
      </c>
      <c r="AN19" s="22">
        <f t="shared" si="32"/>
        <v>1.3962984281920601E-2</v>
      </c>
      <c r="AO19" s="22">
        <f t="shared" si="32"/>
        <v>0</v>
      </c>
      <c r="AP19" s="10"/>
    </row>
    <row r="21" spans="2:42" ht="20" customHeight="1" thickBot="1" x14ac:dyDescent="0.2">
      <c r="B21" s="5" t="s">
        <v>31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2:42" ht="15" customHeight="1" thickBot="1" x14ac:dyDescent="0.2">
      <c r="B22" s="24" t="s">
        <v>29</v>
      </c>
      <c r="C22" s="27" t="s">
        <v>30</v>
      </c>
      <c r="D22" s="25">
        <f>SLOPE(E14:AB14,E12:AB12)</f>
        <v>1.9304347826086956</v>
      </c>
      <c r="E22" s="33">
        <f t="shared" ref="E22:AB22" si="33">_xlfn.FORECAST.ETS(E$4,$E$14:$AB$14,$E$4:$AB$4,1,0,1)</f>
        <v>100.12227545644511</v>
      </c>
      <c r="F22" s="33">
        <f t="shared" si="33"/>
        <v>102.0387019285571</v>
      </c>
      <c r="G22" s="33">
        <f t="shared" si="33"/>
        <v>103.9551284006691</v>
      </c>
      <c r="H22" s="33">
        <f t="shared" si="33"/>
        <v>105.87155487278109</v>
      </c>
      <c r="I22" s="33">
        <f t="shared" si="33"/>
        <v>107.7879813448931</v>
      </c>
      <c r="J22" s="33">
        <f t="shared" si="33"/>
        <v>109.70440781700509</v>
      </c>
      <c r="K22" s="33">
        <f t="shared" si="33"/>
        <v>111.62083428911708</v>
      </c>
      <c r="L22" s="33">
        <f t="shared" si="33"/>
        <v>113.53726076122908</v>
      </c>
      <c r="M22" s="33">
        <f t="shared" si="33"/>
        <v>115.45368723334107</v>
      </c>
      <c r="N22" s="33">
        <f t="shared" si="33"/>
        <v>117.37011370545306</v>
      </c>
      <c r="O22" s="33">
        <f t="shared" si="33"/>
        <v>119.28654017756506</v>
      </c>
      <c r="P22" s="33">
        <f t="shared" si="33"/>
        <v>121.20296664967705</v>
      </c>
      <c r="Q22" s="33">
        <f t="shared" si="33"/>
        <v>123.11939312178905</v>
      </c>
      <c r="R22" s="33">
        <f t="shared" si="33"/>
        <v>125.03581959390104</v>
      </c>
      <c r="S22" s="33">
        <f t="shared" si="33"/>
        <v>126.95224606601305</v>
      </c>
      <c r="T22" s="33">
        <f t="shared" si="33"/>
        <v>128.86867253812503</v>
      </c>
      <c r="U22" s="33">
        <f t="shared" si="33"/>
        <v>130.78509901023705</v>
      </c>
      <c r="V22" s="33">
        <f t="shared" si="33"/>
        <v>132.70152548234904</v>
      </c>
      <c r="W22" s="33">
        <f t="shared" si="33"/>
        <v>134.61795195446103</v>
      </c>
      <c r="X22" s="33">
        <f t="shared" si="33"/>
        <v>136.53437842657303</v>
      </c>
      <c r="Y22" s="33">
        <f t="shared" si="33"/>
        <v>138.45080489868502</v>
      </c>
      <c r="Z22" s="33">
        <f t="shared" si="33"/>
        <v>140.36723137079701</v>
      </c>
      <c r="AA22" s="33">
        <f t="shared" si="33"/>
        <v>142.28365784290901</v>
      </c>
      <c r="AB22" s="33">
        <f t="shared" si="33"/>
        <v>144.200084315021</v>
      </c>
      <c r="AC22" s="10"/>
      <c r="AD22" s="33">
        <f t="shared" ref="AD22:AO22" si="34">_xlfn.FORECAST.ETS(AD$4,$E$14:$AB$14,$E$4:$AB$4,1,0,1)</f>
        <v>146.116510787133</v>
      </c>
      <c r="AE22" s="33">
        <f t="shared" si="34"/>
        <v>148.03293725924499</v>
      </c>
      <c r="AF22" s="33">
        <f t="shared" si="34"/>
        <v>149.94936373135698</v>
      </c>
      <c r="AG22" s="33">
        <f t="shared" si="34"/>
        <v>151.86579020346898</v>
      </c>
      <c r="AH22" s="33">
        <f t="shared" si="34"/>
        <v>153.78221667558097</v>
      </c>
      <c r="AI22" s="33">
        <f t="shared" si="34"/>
        <v>155.69864314769296</v>
      </c>
      <c r="AJ22" s="33">
        <f t="shared" si="34"/>
        <v>157.61506961980496</v>
      </c>
      <c r="AK22" s="33">
        <f t="shared" si="34"/>
        <v>159.53149609191698</v>
      </c>
      <c r="AL22" s="33">
        <f t="shared" si="34"/>
        <v>161.44792256402897</v>
      </c>
      <c r="AM22" s="33">
        <f t="shared" si="34"/>
        <v>163.36434903614096</v>
      </c>
      <c r="AN22" s="33">
        <f t="shared" si="34"/>
        <v>165.28077550825296</v>
      </c>
      <c r="AO22" s="33">
        <f t="shared" si="34"/>
        <v>167.19720198036495</v>
      </c>
      <c r="AP22" s="10"/>
    </row>
    <row r="23" spans="2:42" ht="15" customHeight="1" thickBot="1" x14ac:dyDescent="0.2">
      <c r="B23" s="36" t="s">
        <v>23</v>
      </c>
      <c r="C23" s="27" t="s">
        <v>45</v>
      </c>
      <c r="D23" s="26">
        <v>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10"/>
      <c r="AD23" s="33">
        <f>IF(ISBLANK($D23),,AB22+$D23)</f>
        <v>146.200084315021</v>
      </c>
      <c r="AE23" s="33">
        <f>IF(ISBLANK($D23),,AD22+$D23)</f>
        <v>148.116510787133</v>
      </c>
      <c r="AF23" s="33">
        <f t="shared" ref="AF23:AO23" si="35">IF(ISBLANK($D23),,AE22+$D23)</f>
        <v>150.03293725924499</v>
      </c>
      <c r="AG23" s="33">
        <f t="shared" si="35"/>
        <v>151.94936373135698</v>
      </c>
      <c r="AH23" s="33">
        <f t="shared" si="35"/>
        <v>153.86579020346898</v>
      </c>
      <c r="AI23" s="33">
        <f t="shared" si="35"/>
        <v>155.78221667558097</v>
      </c>
      <c r="AJ23" s="33">
        <f t="shared" si="35"/>
        <v>157.69864314769296</v>
      </c>
      <c r="AK23" s="33">
        <f t="shared" si="35"/>
        <v>159.61506961980496</v>
      </c>
      <c r="AL23" s="33">
        <f t="shared" si="35"/>
        <v>161.53149609191698</v>
      </c>
      <c r="AM23" s="33">
        <f t="shared" si="35"/>
        <v>163.44792256402897</v>
      </c>
      <c r="AN23" s="33">
        <f t="shared" si="35"/>
        <v>165.36434903614096</v>
      </c>
      <c r="AO23" s="33">
        <f t="shared" si="35"/>
        <v>167.28077550825296</v>
      </c>
      <c r="AP23" s="10"/>
    </row>
    <row r="24" spans="2:42" ht="15" customHeight="1" thickBot="1" x14ac:dyDescent="0.2"/>
    <row r="25" spans="2:42" ht="15" customHeight="1" thickBot="1" x14ac:dyDescent="0.2">
      <c r="B25" s="24" t="s">
        <v>39</v>
      </c>
      <c r="C25" s="27" t="s">
        <v>46</v>
      </c>
      <c r="D25" s="10"/>
      <c r="E25" s="33">
        <f t="shared" ref="E25:AA25" si="36">E16-E22</f>
        <v>-3.6613546727406145</v>
      </c>
      <c r="F25" s="33">
        <f t="shared" si="36"/>
        <v>-1.5759983516087743</v>
      </c>
      <c r="G25" s="33">
        <f t="shared" si="36"/>
        <v>0.51059697990791619</v>
      </c>
      <c r="H25" s="33">
        <f t="shared" si="36"/>
        <v>-0.40272299181043536</v>
      </c>
      <c r="I25" s="33">
        <f t="shared" si="36"/>
        <v>-2.3159683673395079</v>
      </c>
      <c r="J25" s="33">
        <f t="shared" si="36"/>
        <v>0.9381754494022374</v>
      </c>
      <c r="K25" s="33">
        <f t="shared" si="36"/>
        <v>16.915088440446794</v>
      </c>
      <c r="L25" s="33">
        <f t="shared" si="36"/>
        <v>-5.0665103572887489</v>
      </c>
      <c r="M25" s="33">
        <f t="shared" si="36"/>
        <v>1.4725967293815216</v>
      </c>
      <c r="N25" s="33">
        <f t="shared" si="36"/>
        <v>3.2441354160525293E-2</v>
      </c>
      <c r="O25" s="33">
        <f t="shared" si="36"/>
        <v>1.6130337492291744</v>
      </c>
      <c r="P25" s="33">
        <f t="shared" si="36"/>
        <v>-1.3607891257713476</v>
      </c>
      <c r="Q25" s="33">
        <f t="shared" si="36"/>
        <v>-4.281149981162983</v>
      </c>
      <c r="R25" s="33">
        <f t="shared" si="36"/>
        <v>-2.1957936600311569</v>
      </c>
      <c r="S25" s="33">
        <f t="shared" si="36"/>
        <v>-0.10919832851446643</v>
      </c>
      <c r="T25" s="33">
        <f t="shared" si="36"/>
        <v>-1.0225183002327896</v>
      </c>
      <c r="U25" s="33">
        <f t="shared" si="36"/>
        <v>-2.9357636757619048</v>
      </c>
      <c r="V25" s="33">
        <f t="shared" si="36"/>
        <v>0.31838014097985479</v>
      </c>
      <c r="W25" s="33">
        <f t="shared" si="36"/>
        <v>16.295293132024398</v>
      </c>
      <c r="X25" s="33">
        <f t="shared" si="36"/>
        <v>-5.6863056657111315</v>
      </c>
      <c r="Y25" s="33">
        <f t="shared" si="36"/>
        <v>0.85280142095913902</v>
      </c>
      <c r="Z25" s="33">
        <f t="shared" si="36"/>
        <v>-0.58735395426185733</v>
      </c>
      <c r="AA25" s="33">
        <f t="shared" si="36"/>
        <v>0.99323844080677759</v>
      </c>
      <c r="AB25" s="33">
        <f>AB16-AB22</f>
        <v>-1.9805844341937586</v>
      </c>
      <c r="AC25" s="10"/>
      <c r="AD25" s="33">
        <f>AD16-AD22</f>
        <v>-4.900945289585394</v>
      </c>
      <c r="AE25" s="33">
        <f t="shared" ref="AE25:AO25" si="37">AE16-AE22</f>
        <v>-2.8155889684535396</v>
      </c>
      <c r="AF25" s="33">
        <f t="shared" si="37"/>
        <v>-0.72899363693684904</v>
      </c>
      <c r="AG25" s="33">
        <f t="shared" si="37"/>
        <v>-1.6423136086552006</v>
      </c>
      <c r="AH25" s="33">
        <f t="shared" si="37"/>
        <v>-3.5555589841842448</v>
      </c>
      <c r="AI25" s="33">
        <f t="shared" si="37"/>
        <v>-0.3014151674424852</v>
      </c>
      <c r="AJ25" s="33">
        <f t="shared" si="37"/>
        <v>15.675497823602058</v>
      </c>
      <c r="AK25" s="33">
        <f t="shared" si="37"/>
        <v>-6.3061009741335283</v>
      </c>
      <c r="AL25" s="33">
        <f t="shared" si="37"/>
        <v>0.23300611253677062</v>
      </c>
      <c r="AM25" s="33">
        <f t="shared" si="37"/>
        <v>-1.2071492626842542</v>
      </c>
      <c r="AN25" s="33">
        <f t="shared" si="37"/>
        <v>0.37344313238438076</v>
      </c>
      <c r="AO25" s="33">
        <f t="shared" si="37"/>
        <v>-2.6003797426161555</v>
      </c>
      <c r="AP25" s="10"/>
    </row>
    <row r="26" spans="2:42" ht="15" customHeight="1" thickBot="1" x14ac:dyDescent="0.2">
      <c r="B26" s="36" t="s">
        <v>24</v>
      </c>
      <c r="C26" s="27" t="s">
        <v>47</v>
      </c>
      <c r="D26" s="10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10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10"/>
    </row>
    <row r="27" spans="2:42" ht="15" customHeight="1" thickBot="1" x14ac:dyDescent="0.2"/>
    <row r="28" spans="2:42" ht="15" customHeight="1" thickBot="1" x14ac:dyDescent="0.2">
      <c r="B28" s="36" t="s">
        <v>40</v>
      </c>
      <c r="C28" s="16"/>
      <c r="D28" s="10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10"/>
      <c r="AD28" s="35"/>
      <c r="AE28" s="35"/>
      <c r="AF28" s="35">
        <v>3</v>
      </c>
      <c r="AG28" s="35"/>
      <c r="AH28" s="35"/>
      <c r="AI28" s="35"/>
      <c r="AJ28" s="35"/>
      <c r="AK28" s="35"/>
      <c r="AL28" s="35"/>
      <c r="AM28" s="35">
        <v>11</v>
      </c>
      <c r="AN28" s="35"/>
      <c r="AO28" s="35"/>
      <c r="AP28" s="10"/>
    </row>
    <row r="29" spans="2:42" ht="15" customHeight="1" thickBot="1" x14ac:dyDescent="0.2"/>
    <row r="30" spans="2:42" ht="20" customHeight="1" x14ac:dyDescent="0.15">
      <c r="B30" s="39" t="s">
        <v>25</v>
      </c>
      <c r="C30" s="38" t="s">
        <v>32</v>
      </c>
      <c r="D30" s="38"/>
      <c r="E30" s="38">
        <f t="shared" ref="E30:AA30" si="38">SUM(IF(ISBLANK(E23),E22,E23),IF(ISBLANK(E26),E25,E26))</f>
        <v>96.460920783704495</v>
      </c>
      <c r="F30" s="38">
        <f t="shared" si="38"/>
        <v>100.46270357694833</v>
      </c>
      <c r="G30" s="38">
        <f t="shared" si="38"/>
        <v>104.46572538057701</v>
      </c>
      <c r="H30" s="38">
        <f t="shared" si="38"/>
        <v>105.46883188097065</v>
      </c>
      <c r="I30" s="38">
        <f t="shared" si="38"/>
        <v>105.47201297755359</v>
      </c>
      <c r="J30" s="38">
        <f t="shared" si="38"/>
        <v>110.64258326640733</v>
      </c>
      <c r="K30" s="38">
        <f t="shared" si="38"/>
        <v>128.53592272956388</v>
      </c>
      <c r="L30" s="38">
        <f t="shared" si="38"/>
        <v>108.47075040394033</v>
      </c>
      <c r="M30" s="38">
        <f t="shared" si="38"/>
        <v>116.92628396272259</v>
      </c>
      <c r="N30" s="38">
        <f t="shared" si="38"/>
        <v>117.40255505961359</v>
      </c>
      <c r="O30" s="38">
        <f t="shared" si="38"/>
        <v>120.89957392679423</v>
      </c>
      <c r="P30" s="38">
        <f t="shared" si="38"/>
        <v>119.8421775239057</v>
      </c>
      <c r="Q30" s="38">
        <f t="shared" si="38"/>
        <v>118.83824314062606</v>
      </c>
      <c r="R30" s="38">
        <f t="shared" si="38"/>
        <v>122.84002593386988</v>
      </c>
      <c r="S30" s="38">
        <f t="shared" si="38"/>
        <v>126.84304773749858</v>
      </c>
      <c r="T30" s="38">
        <f t="shared" si="38"/>
        <v>127.84615423789224</v>
      </c>
      <c r="U30" s="38">
        <f t="shared" si="38"/>
        <v>127.84933533447514</v>
      </c>
      <c r="V30" s="38">
        <f t="shared" si="38"/>
        <v>133.0199056233289</v>
      </c>
      <c r="W30" s="38">
        <f t="shared" si="38"/>
        <v>150.91324508648543</v>
      </c>
      <c r="X30" s="38">
        <f t="shared" si="38"/>
        <v>130.8480727608619</v>
      </c>
      <c r="Y30" s="38">
        <f t="shared" si="38"/>
        <v>139.30360631964416</v>
      </c>
      <c r="Z30" s="38">
        <f t="shared" si="38"/>
        <v>139.77987741653516</v>
      </c>
      <c r="AA30" s="38">
        <f t="shared" si="38"/>
        <v>143.27689628371579</v>
      </c>
      <c r="AB30" s="38">
        <f>SUM(IF(ISBLANK(AB23),AB22,AB23),IF(ISBLANK(AB26),AB25,AB26))</f>
        <v>142.21949988082724</v>
      </c>
      <c r="AC30" s="38"/>
      <c r="AD30" s="38">
        <f>SUM(IF(AD23=0,AD22,AD23),IF(AD26=0,AD25,AD26),AD28)</f>
        <v>141.29913902543561</v>
      </c>
      <c r="AE30" s="38">
        <f>SUM(IF(AE23=0,AE22,AE23),IF(AE26=0,AE25,AE26),AE28)</f>
        <v>145.30092181867946</v>
      </c>
      <c r="AF30" s="38">
        <f t="shared" ref="AF30:AO30" si="39">SUM(IF(AF23=0,AF22,AF23),IF(AF26=0,AF25,AF26),AF28)</f>
        <v>152.30394362230814</v>
      </c>
      <c r="AG30" s="38">
        <f t="shared" si="39"/>
        <v>150.30705012270178</v>
      </c>
      <c r="AH30" s="38">
        <f t="shared" si="39"/>
        <v>150.31023121928473</v>
      </c>
      <c r="AI30" s="38">
        <f t="shared" si="39"/>
        <v>155.48080150813848</v>
      </c>
      <c r="AJ30" s="38">
        <f t="shared" si="39"/>
        <v>173.37414097129502</v>
      </c>
      <c r="AK30" s="38">
        <f t="shared" si="39"/>
        <v>153.30896864567143</v>
      </c>
      <c r="AL30" s="38">
        <f t="shared" si="39"/>
        <v>161.76450220445375</v>
      </c>
      <c r="AM30" s="38">
        <f t="shared" si="39"/>
        <v>173.24077330134472</v>
      </c>
      <c r="AN30" s="38">
        <f t="shared" si="39"/>
        <v>165.73779216852535</v>
      </c>
      <c r="AO30" s="38">
        <f t="shared" si="39"/>
        <v>164.6803957656368</v>
      </c>
      <c r="AP30" s="38"/>
    </row>
    <row r="31" spans="2:42" ht="15" customHeight="1" x14ac:dyDescent="0.15">
      <c r="B31" s="40" t="s">
        <v>34</v>
      </c>
      <c r="C31" s="27" t="s">
        <v>54</v>
      </c>
      <c r="D31" s="28">
        <f>AVERAGE(AD31:AO31)</f>
        <v>7.8658323282614663E-3</v>
      </c>
      <c r="E31" s="22">
        <f t="shared" ref="E31:AB31" si="40">IFERROR(ABS(E16-E30)/E16,0)</f>
        <v>0</v>
      </c>
      <c r="F31" s="22">
        <f t="shared" si="40"/>
        <v>0</v>
      </c>
      <c r="G31" s="22">
        <f t="shared" si="40"/>
        <v>0</v>
      </c>
      <c r="H31" s="22">
        <f t="shared" si="40"/>
        <v>0</v>
      </c>
      <c r="I31" s="22">
        <f t="shared" si="40"/>
        <v>0</v>
      </c>
      <c r="J31" s="22">
        <f t="shared" si="40"/>
        <v>0</v>
      </c>
      <c r="K31" s="22">
        <f t="shared" si="40"/>
        <v>0</v>
      </c>
      <c r="L31" s="22">
        <f t="shared" si="40"/>
        <v>0</v>
      </c>
      <c r="M31" s="22">
        <f t="shared" si="40"/>
        <v>0</v>
      </c>
      <c r="N31" s="22">
        <f t="shared" si="40"/>
        <v>0</v>
      </c>
      <c r="O31" s="22">
        <f t="shared" si="40"/>
        <v>0</v>
      </c>
      <c r="P31" s="22">
        <f t="shared" si="40"/>
        <v>0</v>
      </c>
      <c r="Q31" s="22">
        <f t="shared" si="40"/>
        <v>0</v>
      </c>
      <c r="R31" s="22">
        <f t="shared" si="40"/>
        <v>0</v>
      </c>
      <c r="S31" s="22">
        <f t="shared" si="40"/>
        <v>0</v>
      </c>
      <c r="T31" s="22">
        <f t="shared" si="40"/>
        <v>0</v>
      </c>
      <c r="U31" s="22">
        <f t="shared" si="40"/>
        <v>0</v>
      </c>
      <c r="V31" s="22">
        <f t="shared" si="40"/>
        <v>0</v>
      </c>
      <c r="W31" s="22">
        <f t="shared" si="40"/>
        <v>0</v>
      </c>
      <c r="X31" s="22">
        <f t="shared" si="40"/>
        <v>0</v>
      </c>
      <c r="Y31" s="22">
        <f t="shared" si="40"/>
        <v>0</v>
      </c>
      <c r="Z31" s="22">
        <f t="shared" si="40"/>
        <v>0</v>
      </c>
      <c r="AA31" s="22">
        <f t="shared" si="40"/>
        <v>0</v>
      </c>
      <c r="AB31" s="22">
        <f t="shared" si="40"/>
        <v>0</v>
      </c>
      <c r="AC31" s="10"/>
      <c r="AD31" s="22">
        <f>IFERROR(ABS(AD16-AD30)/AD16,0)</f>
        <v>5.918152690431134E-4</v>
      </c>
      <c r="AE31" s="22">
        <f t="shared" ref="AE31:AO31" si="41">IFERROR(ABS(AE16-AE30)/AE16,0)</f>
        <v>5.7550650023338926E-4</v>
      </c>
      <c r="AF31" s="22">
        <f t="shared" si="41"/>
        <v>2.0664561587247478E-2</v>
      </c>
      <c r="AG31" s="22">
        <f t="shared" si="41"/>
        <v>5.5632801065723554E-4</v>
      </c>
      <c r="AH31" s="22">
        <f t="shared" si="41"/>
        <v>5.5631623023716305E-4</v>
      </c>
      <c r="AI31" s="22">
        <f t="shared" si="41"/>
        <v>5.3780578311620809E-4</v>
      </c>
      <c r="AJ31" s="22">
        <f t="shared" si="41"/>
        <v>4.8227395824818834E-4</v>
      </c>
      <c r="AK31" s="22">
        <f t="shared" si="41"/>
        <v>5.4542869883765445E-4</v>
      </c>
      <c r="AL31" s="22">
        <f t="shared" si="41"/>
        <v>5.1690405647774956E-4</v>
      </c>
      <c r="AM31" s="22">
        <f t="shared" si="41"/>
        <v>6.8350795051791841E-2</v>
      </c>
      <c r="AN31" s="22">
        <f t="shared" si="41"/>
        <v>5.0450588324168859E-4</v>
      </c>
      <c r="AO31" s="22">
        <f t="shared" si="41"/>
        <v>5.0774691000589497E-4</v>
      </c>
      <c r="AP31" s="10"/>
    </row>
    <row r="34" spans="37:41" ht="15" customHeight="1" x14ac:dyDescent="0.15">
      <c r="AK34" s="32"/>
      <c r="AL34" s="32"/>
      <c r="AM34" s="32"/>
      <c r="AN34" s="32"/>
      <c r="AO34" s="32"/>
    </row>
  </sheetData>
  <conditionalFormatting sqref="AD25:AO25">
    <cfRule type="expression" dxfId="0" priority="1">
      <formula>AD$26&lt;&gt;0</formula>
    </cfRule>
  </conditionalFormatting>
  <dataValidations disablePrompts="1" count="2">
    <dataValidation type="list" allowBlank="1" showInputMessage="1" showErrorMessage="1" sqref="C4" xr:uid="{1BAA5CF8-8D3C-473B-BD9D-5654809D02BB}">
      <formula1>"1,2,3,4,5,6,7,8,9,10,11,12"</formula1>
    </dataValidation>
    <dataValidation type="list" allowBlank="1" showInputMessage="1" showErrorMessage="1" sqref="C3:C4" xr:uid="{E55D8BA8-319F-4147-8FDA-086C40731887}">
      <formula1>"2021,2022,2023,2024"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displayHidden="1" xr2:uid="{CCD50A41-5FEA-4A7C-9729-47526FC3FE5F}">
          <x14:colorSeries theme="1" tint="0.3999755851924192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Input!AD22:AO22</xm:f>
              <xm:sqref>AP22</xm:sqref>
            </x14:sparkline>
            <x14:sparkline>
              <xm:f>Input!AD23:AO23</xm:f>
              <xm:sqref>AP23</xm:sqref>
            </x14:sparkline>
            <x14:sparkline>
              <xm:f>Input!AD25:AO25</xm:f>
              <xm:sqref>AP25</xm:sqref>
            </x14:sparkline>
            <x14:sparkline>
              <xm:f>Input!AD26:AO26</xm:f>
              <xm:sqref>AP26</xm:sqref>
            </x14:sparkline>
          </x14:sparklines>
        </x14:sparklineGroup>
        <x14:sparklineGroup displayEmptyCellsAs="gap" displayHidden="1" xr2:uid="{B75ADBDE-2F28-4F7C-A6FF-5434E2720CAB}">
          <x14:colorSeries theme="1" tint="0.3999755851924192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Input!AD7:AO7</xm:f>
              <xm:sqref>AP7</xm:sqref>
            </x14:sparkline>
            <x14:sparkline>
              <xm:f>Input!AD8:AO8</xm:f>
              <xm:sqref>AP8</xm:sqref>
            </x14:sparkline>
            <x14:sparkline>
              <xm:f>Input!AD9:AO9</xm:f>
              <xm:sqref>AP9</xm:sqref>
            </x14:sparkline>
          </x14:sparklines>
        </x14:sparklineGroup>
        <x14:sparklineGroup displayEmptyCellsAs="gap" displayHidden="1" xr2:uid="{013B1F5A-CAED-446D-BCC0-DD9CD944E774}">
          <x14:colorSeries theme="1" tint="0.3999755851924192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Input!E7:AB7</xm:f>
              <xm:sqref>AC7</xm:sqref>
            </x14:sparkline>
            <x14:sparkline>
              <xm:f>Input!E8:AB8</xm:f>
              <xm:sqref>AC8</xm:sqref>
            </x14:sparkline>
            <x14:sparkline>
              <xm:f>Input!E9:AB9</xm:f>
              <xm:sqref>AC9</xm:sqref>
            </x14:sparkline>
          </x14:sparklines>
        </x14:sparklineGroup>
        <x14:sparklineGroup displayEmptyCellsAs="gap" displayHidden="1" xr2:uid="{5A0CC525-D726-45C8-89C6-01F267CAD0B8}">
          <x14:colorSeries theme="1" tint="0.3999755851924192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Input!AD15:AO15</xm:f>
              <xm:sqref>AP15</xm:sqref>
            </x14:sparkline>
            <x14:sparkline>
              <xm:f>Input!AD16:AO16</xm:f>
              <xm:sqref>AP16</xm:sqref>
            </x14:sparkline>
            <x14:sparkline>
              <xm:f>Input!AD18:AO18</xm:f>
              <xm:sqref>AP18</xm:sqref>
            </x14:sparkline>
            <x14:sparkline>
              <xm:f>Input!AD19:AO19</xm:f>
              <xm:sqref>AP19</xm:sqref>
            </x14:sparkline>
          </x14:sparklines>
        </x14:sparklineGroup>
        <x14:sparklineGroup displayEmptyCellsAs="gap" displayHidden="1" xr2:uid="{F8F9DC62-4A4B-43A0-B677-7083DA6C54BA}">
          <x14:colorSeries theme="1" tint="0.3999755851924192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Input!Q14:AB14</xm:f>
              <xm:sqref>AC14</xm:sqref>
            </x14:sparkline>
            <x14:sparkline>
              <xm:f>Input!Q15:AB15</xm:f>
              <xm:sqref>AC15</xm:sqref>
            </x14:sparkline>
            <x14:sparkline>
              <xm:f>Input!Q16:AB16</xm:f>
              <xm:sqref>AC16</xm:sqref>
            </x14:sparkline>
            <x14:sparkline>
              <xm:f>Input!Q18:AB18</xm:f>
              <xm:sqref>AC18</xm:sqref>
            </x14:sparkline>
            <x14:sparkline>
              <xm:f>Input!Q19:AB19</xm:f>
              <xm:sqref>AC19</xm:sqref>
            </x14:sparkline>
          </x14:sparklines>
        </x14:sparklineGroup>
        <x14:sparklineGroup displayEmptyCellsAs="gap" displayHidden="1" xr2:uid="{EFBE3C23-F7B4-4A1D-A4E4-87F8BD6BE00B}">
          <x14:colorSeries theme="1" tint="0.3999755851924192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Input!Q22:AB22</xm:f>
              <xm:sqref>AC22</xm:sqref>
            </x14:sparkline>
            <x14:sparkline>
              <xm:f>Input!Q23:AB23</xm:f>
              <xm:sqref>AC23</xm:sqref>
            </x14:sparkline>
            <x14:sparkline>
              <xm:f>Input!Q25:AB25</xm:f>
              <xm:sqref>AC25</xm:sqref>
            </x14:sparkline>
            <x14:sparkline>
              <xm:f>Input!Q26:AB26</xm:f>
              <xm:sqref>AC26</xm:sqref>
            </x14:sparkline>
          </x14:sparklines>
        </x14:sparklineGroup>
        <x14:sparklineGroup displayEmptyCellsAs="gap" displayHidden="1" xr2:uid="{758235F7-B359-43C5-8C89-D8910F8589EB}">
          <x14:colorSeries theme="1" tint="0.3999755851924192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Input!Q28:AB28</xm:f>
              <xm:sqref>AC28</xm:sqref>
            </x14:sparkline>
          </x14:sparklines>
        </x14:sparklineGroup>
        <x14:sparklineGroup displayEmptyCellsAs="gap" displayHidden="1" xr2:uid="{4EE6CEEF-4975-4593-AAD5-FFFD36B1E3D6}">
          <x14:colorSeries theme="1" tint="0.3999755851924192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Input!AD28:AO28</xm:f>
              <xm:sqref>AP28</xm:sqref>
            </x14:sparkline>
          </x14:sparklines>
        </x14:sparklineGroup>
        <x14:sparklineGroup displayEmptyCellsAs="gap" displayHidden="1" xr2:uid="{F59275CF-4F9C-4215-8325-4EF987449639}">
          <x14:colorSeries theme="1" tint="0.3999755851924192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Input!Q31:AB31</xm:f>
              <xm:sqref>AC31</xm:sqref>
            </x14:sparkline>
          </x14:sparklines>
        </x14:sparklineGroup>
        <x14:sparklineGroup displayEmptyCellsAs="gap" displayHidden="1" xr2:uid="{633CAEA9-1493-4501-A7E9-3263A6B0DD46}">
          <x14:colorSeries theme="1" tint="0.7999816888943144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Input!AD30:AO30</xm:f>
              <xm:sqref>AP30</xm:sqref>
            </x14:sparkline>
            <x14:sparkline>
              <xm:f>Input!AD31:AO31</xm:f>
              <xm:sqref>AP31</xm:sqref>
            </x14:sparkline>
          </x14:sparklines>
        </x14:sparklineGroup>
        <x14:sparklineGroup displayEmptyCellsAs="gap" displayHidden="1" xr2:uid="{195EBD49-765B-443F-8B33-508160474C93}">
          <x14:colorSeries theme="1" tint="0.7999816888943144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Input!Q30:AB30</xm:f>
              <xm:sqref>AC30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Input</vt:lpstr>
      <vt:lpstr>Dates</vt:lpstr>
      <vt:lpstr>SelectPeriod</vt:lpstr>
      <vt:lpstr>SelectYear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Zintis</dc:creator>
  <cp:lastModifiedBy>Aatharsha Jeyachelvan</cp:lastModifiedBy>
  <dcterms:created xsi:type="dcterms:W3CDTF">2021-10-28T20:25:21Z</dcterms:created>
  <dcterms:modified xsi:type="dcterms:W3CDTF">2022-12-05T08:15:56Z</dcterms:modified>
</cp:coreProperties>
</file>